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F:\GEVOS - ARCHIV\Archiv 2022\2112 - Mladá Boleslav, Dubce - Rekonstrukce vodovodu a kanalizace - DPS\"/>
    </mc:Choice>
  </mc:AlternateContent>
  <xr:revisionPtr revIDLastSave="0" documentId="8_{CC599A82-D693-41B4-9371-2D512CAF9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VRN" sheetId="2" r:id="rId2"/>
    <sheet name="SO03.1" sheetId="3" r:id="rId3"/>
    <sheet name="SO04.1" sheetId="4" r:id="rId4"/>
  </sheets>
  <calcPr calcId="18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5" i="4" l="1"/>
  <c r="O45" i="4" s="1"/>
  <c r="R44" i="4" s="1"/>
  <c r="O44" i="4" s="1"/>
  <c r="I41" i="4"/>
  <c r="O41" i="4" s="1"/>
  <c r="I38" i="4"/>
  <c r="O38" i="4" s="1"/>
  <c r="I35" i="4"/>
  <c r="O35" i="4" s="1"/>
  <c r="I32" i="4"/>
  <c r="O32" i="4" s="1"/>
  <c r="I29" i="4"/>
  <c r="O29" i="4" s="1"/>
  <c r="I26" i="4"/>
  <c r="O26" i="4" s="1"/>
  <c r="I23" i="4"/>
  <c r="I19" i="4"/>
  <c r="O19" i="4" s="1"/>
  <c r="I16" i="4"/>
  <c r="I12" i="4"/>
  <c r="O12" i="4" s="1"/>
  <c r="I9" i="4"/>
  <c r="I338" i="3"/>
  <c r="O338" i="3" s="1"/>
  <c r="I335" i="3"/>
  <c r="O335" i="3" s="1"/>
  <c r="I332" i="3"/>
  <c r="O332" i="3" s="1"/>
  <c r="I329" i="3"/>
  <c r="O329" i="3" s="1"/>
  <c r="I326" i="3"/>
  <c r="O326" i="3" s="1"/>
  <c r="I323" i="3"/>
  <c r="O323" i="3" s="1"/>
  <c r="I320" i="3"/>
  <c r="O320" i="3" s="1"/>
  <c r="I317" i="3"/>
  <c r="O317" i="3" s="1"/>
  <c r="I314" i="3"/>
  <c r="O314" i="3" s="1"/>
  <c r="I311" i="3"/>
  <c r="O311" i="3" s="1"/>
  <c r="I308" i="3"/>
  <c r="O308" i="3" s="1"/>
  <c r="I305" i="3"/>
  <c r="O305" i="3" s="1"/>
  <c r="I302" i="3"/>
  <c r="O302" i="3" s="1"/>
  <c r="I299" i="3"/>
  <c r="O299" i="3" s="1"/>
  <c r="I296" i="3"/>
  <c r="O296" i="3" s="1"/>
  <c r="I293" i="3"/>
  <c r="O293" i="3" s="1"/>
  <c r="I290" i="3"/>
  <c r="O290" i="3" s="1"/>
  <c r="I287" i="3"/>
  <c r="O287" i="3" s="1"/>
  <c r="I284" i="3"/>
  <c r="O284" i="3" s="1"/>
  <c r="I281" i="3"/>
  <c r="O281" i="3" s="1"/>
  <c r="I278" i="3"/>
  <c r="O278" i="3" s="1"/>
  <c r="I275" i="3"/>
  <c r="O275" i="3" s="1"/>
  <c r="I272" i="3"/>
  <c r="O272" i="3" s="1"/>
  <c r="I269" i="3"/>
  <c r="O269" i="3" s="1"/>
  <c r="I266" i="3"/>
  <c r="O266" i="3" s="1"/>
  <c r="I263" i="3"/>
  <c r="O263" i="3" s="1"/>
  <c r="R262" i="3" s="1"/>
  <c r="O262" i="3" s="1"/>
  <c r="Q262" i="3"/>
  <c r="I262" i="3" s="1"/>
  <c r="I259" i="3"/>
  <c r="O259" i="3" s="1"/>
  <c r="I256" i="3"/>
  <c r="O256" i="3" s="1"/>
  <c r="I253" i="3"/>
  <c r="O253" i="3" s="1"/>
  <c r="I250" i="3"/>
  <c r="O250" i="3" s="1"/>
  <c r="I247" i="3"/>
  <c r="O247" i="3" s="1"/>
  <c r="I244" i="3"/>
  <c r="O244" i="3" s="1"/>
  <c r="I241" i="3"/>
  <c r="O241" i="3" s="1"/>
  <c r="I238" i="3"/>
  <c r="O238" i="3" s="1"/>
  <c r="I235" i="3"/>
  <c r="O235" i="3" s="1"/>
  <c r="I232" i="3"/>
  <c r="O232" i="3" s="1"/>
  <c r="I229" i="3"/>
  <c r="O229" i="3" s="1"/>
  <c r="I226" i="3"/>
  <c r="O226" i="3" s="1"/>
  <c r="I223" i="3"/>
  <c r="O223" i="3" s="1"/>
  <c r="I220" i="3"/>
  <c r="O220" i="3" s="1"/>
  <c r="I217" i="3"/>
  <c r="O217" i="3" s="1"/>
  <c r="I214" i="3"/>
  <c r="O214" i="3" s="1"/>
  <c r="I211" i="3"/>
  <c r="O211" i="3" s="1"/>
  <c r="I208" i="3"/>
  <c r="O208" i="3" s="1"/>
  <c r="I205" i="3"/>
  <c r="O205" i="3" s="1"/>
  <c r="I202" i="3"/>
  <c r="O202" i="3" s="1"/>
  <c r="I199" i="3"/>
  <c r="O199" i="3" s="1"/>
  <c r="I196" i="3"/>
  <c r="O196" i="3" s="1"/>
  <c r="I193" i="3"/>
  <c r="O193" i="3" s="1"/>
  <c r="I190" i="3"/>
  <c r="O190" i="3" s="1"/>
  <c r="I187" i="3"/>
  <c r="O187" i="3" s="1"/>
  <c r="I184" i="3"/>
  <c r="O184" i="3" s="1"/>
  <c r="I181" i="3"/>
  <c r="O181" i="3" s="1"/>
  <c r="I178" i="3"/>
  <c r="O178" i="3" s="1"/>
  <c r="I175" i="3"/>
  <c r="I171" i="3"/>
  <c r="O171" i="3" s="1"/>
  <c r="I168" i="3"/>
  <c r="O168" i="3" s="1"/>
  <c r="I165" i="3"/>
  <c r="O165" i="3" s="1"/>
  <c r="I162" i="3"/>
  <c r="O162" i="3" s="1"/>
  <c r="I159" i="3"/>
  <c r="O159" i="3" s="1"/>
  <c r="I156" i="3"/>
  <c r="O156" i="3" s="1"/>
  <c r="I153" i="3"/>
  <c r="O153" i="3" s="1"/>
  <c r="I150" i="3"/>
  <c r="O150" i="3" s="1"/>
  <c r="I147" i="3"/>
  <c r="O147" i="3" s="1"/>
  <c r="I144" i="3"/>
  <c r="O144" i="3" s="1"/>
  <c r="I141" i="3"/>
  <c r="O141" i="3" s="1"/>
  <c r="I137" i="3"/>
  <c r="O137" i="3" s="1"/>
  <c r="I134" i="3"/>
  <c r="O134" i="3" s="1"/>
  <c r="I131" i="3"/>
  <c r="O131" i="3" s="1"/>
  <c r="I128" i="3"/>
  <c r="O128" i="3" s="1"/>
  <c r="I124" i="3"/>
  <c r="O124" i="3" s="1"/>
  <c r="I121" i="3"/>
  <c r="O121" i="3" s="1"/>
  <c r="Q120" i="3"/>
  <c r="I120" i="3" s="1"/>
  <c r="I117" i="3"/>
  <c r="O117" i="3" s="1"/>
  <c r="I114" i="3"/>
  <c r="O114" i="3" s="1"/>
  <c r="I111" i="3"/>
  <c r="O111" i="3" s="1"/>
  <c r="I108" i="3"/>
  <c r="O108" i="3" s="1"/>
  <c r="I105" i="3"/>
  <c r="O105" i="3" s="1"/>
  <c r="I102" i="3"/>
  <c r="O102" i="3" s="1"/>
  <c r="I99" i="3"/>
  <c r="O99" i="3" s="1"/>
  <c r="I96" i="3"/>
  <c r="O96" i="3" s="1"/>
  <c r="I93" i="3"/>
  <c r="O93" i="3" s="1"/>
  <c r="I90" i="3"/>
  <c r="O90" i="3" s="1"/>
  <c r="I87" i="3"/>
  <c r="O87" i="3" s="1"/>
  <c r="I84" i="3"/>
  <c r="O84" i="3" s="1"/>
  <c r="I81" i="3"/>
  <c r="O81" i="3" s="1"/>
  <c r="I78" i="3"/>
  <c r="O78" i="3" s="1"/>
  <c r="I75" i="3"/>
  <c r="O75" i="3" s="1"/>
  <c r="I72" i="3"/>
  <c r="O72" i="3" s="1"/>
  <c r="I69" i="3"/>
  <c r="O69" i="3" s="1"/>
  <c r="I66" i="3"/>
  <c r="O66" i="3" s="1"/>
  <c r="I63" i="3"/>
  <c r="O63" i="3" s="1"/>
  <c r="I60" i="3"/>
  <c r="O60" i="3" s="1"/>
  <c r="I57" i="3"/>
  <c r="O57" i="3" s="1"/>
  <c r="I54" i="3"/>
  <c r="O54" i="3" s="1"/>
  <c r="I51" i="3"/>
  <c r="O51" i="3" s="1"/>
  <c r="I48" i="3"/>
  <c r="O48" i="3" s="1"/>
  <c r="I45" i="3"/>
  <c r="O45" i="3" s="1"/>
  <c r="I42" i="3"/>
  <c r="O42" i="3" s="1"/>
  <c r="I39" i="3"/>
  <c r="O39" i="3" s="1"/>
  <c r="I36" i="3"/>
  <c r="O36" i="3" s="1"/>
  <c r="I33" i="3"/>
  <c r="O33" i="3" s="1"/>
  <c r="I30" i="3"/>
  <c r="O30" i="3" s="1"/>
  <c r="I27" i="3"/>
  <c r="O27" i="3" s="1"/>
  <c r="I24" i="3"/>
  <c r="O24" i="3" s="1"/>
  <c r="I21" i="3"/>
  <c r="O21" i="3" s="1"/>
  <c r="I18" i="3"/>
  <c r="O18" i="3" s="1"/>
  <c r="I15" i="3"/>
  <c r="O15" i="3" s="1"/>
  <c r="I12" i="3"/>
  <c r="O12" i="3" s="1"/>
  <c r="I9" i="3"/>
  <c r="I36" i="2"/>
  <c r="O36" i="2" s="1"/>
  <c r="I33" i="2"/>
  <c r="O33" i="2" s="1"/>
  <c r="I30" i="2"/>
  <c r="O30" i="2" s="1"/>
  <c r="I27" i="2"/>
  <c r="O27" i="2" s="1"/>
  <c r="I24" i="2"/>
  <c r="O24" i="2" s="1"/>
  <c r="I21" i="2"/>
  <c r="O21" i="2" s="1"/>
  <c r="I18" i="2"/>
  <c r="O18" i="2" s="1"/>
  <c r="I15" i="2"/>
  <c r="O15" i="2" s="1"/>
  <c r="I12" i="2"/>
  <c r="O12" i="2" s="1"/>
  <c r="I9" i="2"/>
  <c r="O9" i="2" s="1"/>
  <c r="Q8" i="2"/>
  <c r="I8" i="2" s="1"/>
  <c r="I3" i="2" s="1"/>
  <c r="C10" i="1" s="1"/>
  <c r="Q15" i="4" l="1"/>
  <c r="I15" i="4" s="1"/>
  <c r="Q44" i="4"/>
  <c r="I44" i="4" s="1"/>
  <c r="Q8" i="4"/>
  <c r="I8" i="4" s="1"/>
  <c r="Q22" i="4"/>
  <c r="I22" i="4" s="1"/>
  <c r="I3" i="4" s="1"/>
  <c r="C12" i="1" s="1"/>
  <c r="Q8" i="3"/>
  <c r="I8" i="3" s="1"/>
  <c r="O9" i="3"/>
  <c r="R8" i="3" s="1"/>
  <c r="O8" i="3" s="1"/>
  <c r="Q127" i="3"/>
  <c r="I127" i="3" s="1"/>
  <c r="R8" i="2"/>
  <c r="O8" i="2" s="1"/>
  <c r="O2" i="2" s="1"/>
  <c r="D10" i="1" s="1"/>
  <c r="E10" i="1" s="1"/>
  <c r="R127" i="3"/>
  <c r="O127" i="3" s="1"/>
  <c r="Q140" i="3"/>
  <c r="I140" i="3" s="1"/>
  <c r="R120" i="3"/>
  <c r="O120" i="3" s="1"/>
  <c r="R140" i="3"/>
  <c r="O140" i="3" s="1"/>
  <c r="Q174" i="3"/>
  <c r="I174" i="3" s="1"/>
  <c r="O175" i="3"/>
  <c r="R174" i="3" s="1"/>
  <c r="O174" i="3" s="1"/>
  <c r="O9" i="4"/>
  <c r="R8" i="4" s="1"/>
  <c r="O8" i="4" s="1"/>
  <c r="O16" i="4"/>
  <c r="R15" i="4" s="1"/>
  <c r="O15" i="4" s="1"/>
  <c r="O23" i="4"/>
  <c r="R22" i="4" s="1"/>
  <c r="O22" i="4" s="1"/>
  <c r="O2" i="4" l="1"/>
  <c r="D12" i="1" s="1"/>
  <c r="O2" i="3"/>
  <c r="D11" i="1" s="1"/>
  <c r="E12" i="1"/>
  <c r="I3" i="3"/>
  <c r="C11" i="1" s="1"/>
  <c r="E11" i="1" l="1"/>
  <c r="C7" i="1" s="1"/>
  <c r="C6" i="1"/>
</calcChain>
</file>

<file path=xl/sharedStrings.xml><?xml version="1.0" encoding="utf-8"?>
<sst xmlns="http://schemas.openxmlformats.org/spreadsheetml/2006/main" count="1604" uniqueCount="534">
  <si>
    <t>Rekapitulace ceny</t>
  </si>
  <si>
    <t>Stavba: 2112 - Mladá Boleslav, Dubce - Rekonstrukce vodovodu a kanalizace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</si>
  <si>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</si>
  <si>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</si>
  <si>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</si>
  <si>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</si>
  <si>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</si>
  <si>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</si>
  <si>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</si>
  <si>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</si>
  <si>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</si>
  <si>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</si>
  <si>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</si>
  <si>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</si>
  <si>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2112</t>
  </si>
  <si>
    <t>Mladá Boleslav, Dubce - Rekonstrukce vodovodu a kanalizace</t>
  </si>
  <si>
    <t>O</t>
  </si>
  <si>
    <t>Rozpočet:</t>
  </si>
  <si>
    <t>0,00</t>
  </si>
  <si>
    <t>15,00</t>
  </si>
  <si>
    <t>21,00</t>
  </si>
  <si>
    <t>3</t>
  </si>
  <si>
    <t>2</t>
  </si>
  <si>
    <t/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</si>
  <si>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</si>
  <si>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</si>
  <si>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</si>
  <si>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</si>
  <si>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</si>
  <si>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</si>
  <si>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</si>
  <si>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</si>
  <si>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</si>
  <si>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</si>
  <si>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</si>
  <si>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</si>
  <si>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</si>
  <si>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</si>
  <si>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</si>
  <si>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</si>
  <si>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</si>
  <si>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</si>
  <si>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</si>
  <si>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</si>
  <si>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</si>
  <si>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1.01</t>
  </si>
  <si>
    <t>Zařízení staveniště, provozní vlivy</t>
  </si>
  <si>
    <t>KPL</t>
  </si>
  <si>
    <t>PP</t>
  </si>
  <si>
    <t>Specifikace dle Technických podmínek 
1/2 nákladů ve Výkazu výměr dokumentace DÚR+DSP, 1/2 nákladů ve Výkazu výměr dokumentace DPS</t>
  </si>
  <si>
    <t>VV</t>
  </si>
  <si>
    <t>1.03</t>
  </si>
  <si>
    <t>Fotodokumentace</t>
  </si>
  <si>
    <t>1.04</t>
  </si>
  <si>
    <t>Publicita a propagace stavby</t>
  </si>
  <si>
    <t>1.08</t>
  </si>
  <si>
    <t>Doklady požadované k předání a převzetí díla</t>
  </si>
  <si>
    <t>1.09</t>
  </si>
  <si>
    <t>Dokumentace skutečného provedení stavby a dokumentace geodetického zaměření stavby</t>
  </si>
  <si>
    <t>1.11</t>
  </si>
  <si>
    <t>Pasportizace stávajících objektů – inventarizační prohlídky</t>
  </si>
  <si>
    <t>7</t>
  </si>
  <si>
    <t>1.12</t>
  </si>
  <si>
    <t>Vytyčení podzemních zařízení, rizika a zvláštní opatření</t>
  </si>
  <si>
    <t>8</t>
  </si>
  <si>
    <t>1.14</t>
  </si>
  <si>
    <t>Vytyčení stavby, ochrana geodetických bodů před poškozením</t>
  </si>
  <si>
    <t>1.15</t>
  </si>
  <si>
    <t>Zajištění a osvětlení výkopů a překopů</t>
  </si>
  <si>
    <t>1.19</t>
  </si>
  <si>
    <t>Dopravně inženýrská opatření a dopravní značení DIO</t>
  </si>
  <si>
    <t>SO03.1</t>
  </si>
  <si>
    <t>Kanalizační stoka v ulici Východní</t>
  </si>
  <si>
    <t>Zemní práce</t>
  </si>
  <si>
    <t>113106171</t>
  </si>
  <si>
    <t>01</t>
  </si>
  <si>
    <t>Rozebrání dlažeb vozovek ze zámkové dlažby s ložem z kameniva ručně</t>
  </si>
  <si>
    <t>M2</t>
  </si>
  <si>
    <t>Rozebrání dlažeb a dílců vozovek a ploch s jakoukoliv výplní spár ručně ze zámkové dlažby s ložem z kameniva včetně očištění, 
uložení během stavby a přípravy na znovupoložení 
1/2 nákladů hradí VaK MB</t>
  </si>
  <si>
    <t>25,12 * 0,50 =12,560 [A]</t>
  </si>
  <si>
    <t>02</t>
  </si>
  <si>
    <t>Rozebrání dlažeb a dílců vozovek a ploch s jakoukoliv výplní spár ručně ze zámkové dlažby s ložem z kameniva včetně očištění, 
uložení během stavby a přípravy na znovupoložení 
1/2 nákladů hradí plynárna</t>
  </si>
  <si>
    <t>113107163</t>
  </si>
  <si>
    <t>Odstranění podkladu z kameniva drceného tl 300 mm strojně pl přes 50 do 200 m2</t>
  </si>
  <si>
    <t>Odstranění podkladů nebo krytů strojně plochy jednotlivě přes 50 m2 do 200 m2 s přemístěním hmot na skládku na vzdálenost do 20 m nebo s naložením na dopravní prostředekz kameniva hrubého drceného, o tl. vrstvy přes 200 do 300 mm 
podklad zámkové dlažby - 1/2 nákladů hradí VaK MB 
(32,511m3)</t>
  </si>
  <si>
    <t>25,12 * 0,5 dlážděná vozovka + 95,81 asfaltová vozovka =108,370 [A]</t>
  </si>
  <si>
    <t>Odstranění podkladů nebo krytů strojně plochy jednotlivě přes 50 m2 do 200 m2 s přemístěním hmot na skládku na vzdálenost do 20 m nebo s naložením na dopravní prostředekz kameniva hrubého drceného, o tl. vrstvy přes 200 do 300 mm 
podklad zámkové dlažby - 1/2 nákladů hradí plynárna 
(3,768m3)</t>
  </si>
  <si>
    <t>25,12 * 0,5 dlážděná vozovka =12,560 [A]</t>
  </si>
  <si>
    <t>113107182</t>
  </si>
  <si>
    <t>Odstranění podkladu živičného tl 100 mm strojně pl přes 50 do 200 m2</t>
  </si>
  <si>
    <t>Odstranění podkladů nebo krytů strojně plochy jednotlivě přes 50 m2 do 200 m2 s přemístěním hmot na skládku na vzdálenost do 20 m nebo s naložením na dopravní prostředek živičných, o tl. vrstvy 60mm 
(5,749m3)</t>
  </si>
  <si>
    <t>113154232</t>
  </si>
  <si>
    <t>Frézování živičného krytu tl 40 mm pruh š 2 m pl do 1000 m2 bez překážek v trase</t>
  </si>
  <si>
    <t>Frézování živičného podkladu nebo krytu s naložením na dopravní prostředek plochy do 1 000 m2  bez překážek v trase pruhu šířky přes 1 m do 2 m, tloušťky vrstvy 40 mm 
1/2 nákladů hradí VaK MB 
(10,004m3)</t>
  </si>
  <si>
    <t>(404,41+95,81) * 0,50 =250,110 [A]</t>
  </si>
  <si>
    <t>Frézování živičného podkladu nebo krytu s naložením na dopravní prostředek plochy do 1 000 m2  bez překážek v trase pruhu šířky přes 1 m do 2 m, tloušťky vrstvy 40 mm 
1/2 nákladů hradí plynárna 
(10,004m3)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</si>
  <si>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</si>
  <si>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</si>
  <si>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</si>
  <si>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  
Podzemní voda, případně dešťová voda nateklá do výkopu</t>
  </si>
  <si>
    <t>Čerpání vody na dopravní výšku do 10 m s uvažovaným průměrným přítokem do 500 l/min  
Splašky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</si>
  <si>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</si>
  <si>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</si>
  <si>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</si>
  <si>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  
Dešťová voda</t>
  </si>
  <si>
    <t>11</t>
  </si>
  <si>
    <t>Pohotovost záložní čerpací soupravy pro dopravní výšku do 10 m s uvažovaným průměrným přítokem do 500 l/min  
Splašky</t>
  </si>
  <si>
    <t>12</t>
  </si>
  <si>
    <t>119001401</t>
  </si>
  <si>
    <t>Dočasné zajištění potrubí ocelového nebo litinového DN do 200</t>
  </si>
  <si>
    <t>M</t>
  </si>
  <si>
    <t>Dočasné zajištění podzemního potrubí nebo vedení ve výkopišti opotřebením hmot potrubí ocelového, plastového nebo litinového, jmenovité světlosti DN do 200</t>
  </si>
  <si>
    <t>10*1,5 =15,000 [A]</t>
  </si>
  <si>
    <t>13</t>
  </si>
  <si>
    <t>119001421</t>
  </si>
  <si>
    <t>Dočasné zajištění kabelů a kabelových tratí ze 3 volně ložených kabelů</t>
  </si>
  <si>
    <t>Dočasné zajištění podzemního potrubí nebo vedení ve výkopišti opotřebením hmot kabelů a kabelových tratí z volně ložených kabelů a to do 3 kabelů</t>
  </si>
  <si>
    <t>1,5*1 =1,500 [A]</t>
  </si>
  <si>
    <t>14</t>
  </si>
  <si>
    <t>120001101</t>
  </si>
  <si>
    <t>Příplatek za ztížení odkopávky nebo prokkopávky v blízkosti inženýrských sítí</t>
  </si>
  <si>
    <t>M3</t>
  </si>
  <si>
    <t>Příplatek k cenám vykopávek za ztížení vykopávky v blízkosti inženýrských sítí nebo výbušnin v horninách jakékoliv třídy</t>
  </si>
  <si>
    <t>(10+1)*1,5 křížění + (79,05+12,33)*1,0 stávající kanalizace =107,880 [A]</t>
  </si>
  <si>
    <t>15</t>
  </si>
  <si>
    <t>132201202</t>
  </si>
  <si>
    <t>Hloubení rýh š do 2000 mm v hornině tř. 3 objemu do 1000 m3</t>
  </si>
  <si>
    <t>Hloubení zapažených i nezapažených rýh šířky přes 600 do 2 000 mm s urovnáním dna do předepsaného profilu a spádu v hornině tř. 3 přes 100 do 1 000 m3</t>
  </si>
  <si>
    <t>((242,96 stoka + 27,74 přípojky + (2,00*1,00*(2,61+2,87+2,99)) rozšíření rýhy pro revizní šachtu) - (1,10*0,42*5,35+95,81*0,40 konstrukce vozovky) - (3,14*0,1775*0,1775*(79,05-3*1,2) + 3,14*0,093*0,093*12,33 stávající potrubí) - (3,14*0,6*0,6*(2,61+2,87+2,99) stávající revizní šachty)) * 0,7 =160,630 [A]</t>
  </si>
  <si>
    <t>16</t>
  </si>
  <si>
    <t>132201209</t>
  </si>
  <si>
    <t>Příplatek za lepivost k hloubení rýh š do 2000 mm v hornině tř. 3</t>
  </si>
  <si>
    <t>Hloubení zapažených i nezapažených rýh šířky přes 600 do 2 000 mm s urovnáním dna do předepsaného profilu a spádu v hornině tř. 3  
Příplatek k cenám za lepivost horniny tř. 3</t>
  </si>
  <si>
    <t>17</t>
  </si>
  <si>
    <t>138401201</t>
  </si>
  <si>
    <t>Dolamování hloubených vykopávek rýh ve vrstvě tl do 500 mm v hornině tř. 5</t>
  </si>
  <si>
    <t>Dolamování zapažených nebo nezapažených hloubených vykopávek v horninách tř. 5 až 7 s použitím pneum s příp. nutným přemístěním výkopku ve výkopišti, bez naložení rýh, ve vrstvě tl. do 500 mm v hornině tř. 5</t>
  </si>
  <si>
    <t>((242,96 stoka + 27,74 přípojky + (2,00*1,00*(2,61+2,87+2,99)) rozšíření rýhy pro revizní šachtu) - (1,10*0,42*5,35+95,81*0,40 konstrukce vozovky) - (3,14*0,1775*0,1775*(79,05-3*1,2) + 3,14*0,093*0,093*12,33 stávající potrubí) - (3,14*0,6*0,6*(2,61+2,87+2,99) stávající revizní šachty)) * 0,3 =68,841 [A]</t>
  </si>
  <si>
    <t>18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</si>
  <si>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</si>
  <si>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</si>
  <si>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</si>
  <si>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441,73+61,65 =503,380 [A]</t>
  </si>
  <si>
    <t>19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</si>
  <si>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</si>
  <si>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</si>
  <si>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</si>
  <si>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20</t>
  </si>
  <si>
    <t>161101102</t>
  </si>
  <si>
    <t>Svislé přemístění výkopku z horniny tř. 1 až 4 hl výkopu do 4 m</t>
  </si>
  <si>
    <t>Svislé přemístění výkopku dopravního prostředku z horniny tř. 1 až 4, při hloubce výkopu do 4 m</t>
  </si>
  <si>
    <t>21</t>
  </si>
  <si>
    <t>161101152</t>
  </si>
  <si>
    <t>Svislé přemístění výkopku z horniny tř. 5 až 7 hl výkopu do 4 m</t>
  </si>
  <si>
    <t>Svislé přemístění výkopku dopravního prostředku z horniny tř. 5 až 7, při hloubce výkopu do 4 m</t>
  </si>
  <si>
    <t>22</t>
  </si>
  <si>
    <t>167101102</t>
  </si>
  <si>
    <t>Nakládání výkopku z hornin tř. 1 až 4 přes 100 m3</t>
  </si>
  <si>
    <t>Nakládání, skládání a překládání neulehlého výkopku nebo sypaniny nakládání, množství přes 100 m3, z hornin tř. 1 až 4 
naložení výkopku na mezideponii před odvozem pro zpětný zásyp rýhy</t>
  </si>
  <si>
    <t>23</t>
  </si>
  <si>
    <t>167101151</t>
  </si>
  <si>
    <t>Nakládání výkopku z hornin tř. 5 až 7 do 100 m3</t>
  </si>
  <si>
    <t>Nakládání, skládání a překládání neulehlého výkopku nebo sypaniny nakládání, množství do 100 m3, z hornin tř. 5 až 7 
naložení výkopku na mezideponii před odvozem pro zpětný zásyp rýhy a na trvalou skládku</t>
  </si>
  <si>
    <t>0,882 pro zásyp + (68,841-0,882) odvoz na skládku =68,841 [A]</t>
  </si>
  <si>
    <t>24</t>
  </si>
  <si>
    <t>171201201</t>
  </si>
  <si>
    <t>Uložení sypaniny na skládky</t>
  </si>
  <si>
    <t>Uložení sypaniny na skládky  
uložení výkopku a rozebranné konstrukce vozovky na mezideponi</t>
  </si>
  <si>
    <t>160,63+68,841 výkop + 32,511+3,768+5,749+10,004+10,004 konstrukce vozovky =291,507 [A]</t>
  </si>
  <si>
    <t>25</t>
  </si>
  <si>
    <t>Uložení sypaniny na skládky  
uložení výkopku a rozebranné konstrukce vozovky na trvalou slkádku</t>
  </si>
  <si>
    <t>160,63+68,841-160,63-0,882 výkop + 32,511+3,768+5,749+10,004+10,004 konstrukce vozovky =129,995 [A]</t>
  </si>
  <si>
    <t>26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</si>
  <si>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</si>
  <si>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</si>
  <si>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</si>
  <si>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  
přebytečný výkopek uložený na trvalou skládku</t>
  </si>
  <si>
    <t>(160,63+68,841-160,63-0,882) * 2,075 výkop =141,015 [A]</t>
  </si>
  <si>
    <t>27</t>
  </si>
  <si>
    <t>174101101</t>
  </si>
  <si>
    <t>Zásyp jam, šachet rýh nebo kolem objektů sypaninou se zhutněním</t>
  </si>
  <si>
    <t>Zásyp sypaninou z jakékoliv horniny s uložením výkopku ve vrstvách se zhutněním jam, šachet, rýh nebo kolem objektů v těchto vykopávkách  
stávající zemina</t>
  </si>
  <si>
    <t>(160,630+68,841 výkop) - (0,693+1,631+1,200+13,831 podsyp) - (24,306+26,298 obsyp) =161,512 [A]</t>
  </si>
  <si>
    <t>28</t>
  </si>
  <si>
    <t>175101201</t>
  </si>
  <si>
    <t>Obsypání objektu ručně sypaninou bez prohození sítem, uloženou do 3 m</t>
  </si>
  <si>
    <t>Obsypání objektů pro jakoukoliv míru zhutnění bez prohození sypaniny sítem 
obsypání šachet stávající zeminou z výkopu, hutněno po 150mm</t>
  </si>
  <si>
    <t>(2,0*2,0 - 3,14*0,6*0,6) * (2,61+2,87+2,99) =24,306 [A]</t>
  </si>
  <si>
    <t>29</t>
  </si>
  <si>
    <t>175101209</t>
  </si>
  <si>
    <t>Příplatek k obsypání objektu za ruční prohození sypaniny sítem, uložené do 3 m</t>
  </si>
  <si>
    <t>Obsypání objektů pro jakoukoliv míru zhutnění bez prohození sypaniny sítem 
Příplatek k ceně za prohození sypaniny sítem</t>
  </si>
  <si>
    <t>30</t>
  </si>
  <si>
    <t>175111101</t>
  </si>
  <si>
    <t>Obsypání potrubí ručně sypaninou bez prohození sítem, uloženou do 3 m</t>
  </si>
  <si>
    <t>Obsypání potrubí ručně 3 m od jeho kraje, pro jakoukoliv hloubku výkopu a míru zhutnění bez prohození sypaniny sítem (Stávající výkopek)</t>
  </si>
  <si>
    <t>Stoka (1,1*0,347 - 3,14*0,1495*0,1495) * (79,05 - 3*1,2 šachty) =23,504 [A] 
Přípojky (0,9*0,282 - 3,14*0,093*0,093) * 12,33 =2,794 [B] 
Celkem: A+B=26,298 [C]</t>
  </si>
  <si>
    <t>31</t>
  </si>
  <si>
    <t>175111109</t>
  </si>
  <si>
    <t>Příplatek k obsypání potrubí za ruční prohození sypaninysítem, uložené do 3 m</t>
  </si>
  <si>
    <t>Obsypání potrubí ručně 3 m od jeho kraje, pro jakoukoliv hloubku výkopu a míru zhutnění 
Příplatek k ceně za prohození sypaniny sítem - zrno 40mm</t>
  </si>
  <si>
    <t>32</t>
  </si>
  <si>
    <t>Obsypání potrubí ručně 3 m od jeho kraje, pro jakoukoliv hloubku výkopu a míru zhutnění 
Příplatek k ceně za prohození sypaniny sítem - zrno 22mm</t>
  </si>
  <si>
    <t>102</t>
  </si>
  <si>
    <t>R.02-001</t>
  </si>
  <si>
    <t>Vodorovné přemístění výkopku z horniny tř. 1 až 4</t>
  </si>
  <si>
    <t>Přemístění výkopku ze staveniště na mezideponii. Vzdálenost dle dodavatelem zvolené mezideponie.</t>
  </si>
  <si>
    <t>103</t>
  </si>
  <si>
    <t>R.02-002</t>
  </si>
  <si>
    <t>Přemístění výkopku z mezideponie na stavenište. Vzdálenost dle dodavatelem zvolené mezideponie.</t>
  </si>
  <si>
    <t>104</t>
  </si>
  <si>
    <t>R.02-003</t>
  </si>
  <si>
    <t>Vodorovné přemístění výkopku z horniny tř. 5 až 7</t>
  </si>
  <si>
    <t>105</t>
  </si>
  <si>
    <t>R.02-004</t>
  </si>
  <si>
    <t>161,512 zásyp - 160,63 zemina tř.3 =0,882 [A]</t>
  </si>
  <si>
    <t>106</t>
  </si>
  <si>
    <t>R.02-005</t>
  </si>
  <si>
    <t>Přemístění výkopku z mezideponie na trvalou deponii. Vzdálenost dle dodavatelem zvolené mezideponie a deponie.</t>
  </si>
  <si>
    <t>68,841 výkop - 0,882 zásyp tř.5 =67,959 [A]</t>
  </si>
  <si>
    <t>Svislé konstrukce</t>
  </si>
  <si>
    <t>33</t>
  </si>
  <si>
    <t>359901111</t>
  </si>
  <si>
    <t>Vyčištění stok</t>
  </si>
  <si>
    <t>Vyčištění stok jakékoliv výšky před provedením kamerové prohlídky</t>
  </si>
  <si>
    <t>79,05+12,33 =91,380 [A]</t>
  </si>
  <si>
    <t>34</t>
  </si>
  <si>
    <t>359901211</t>
  </si>
  <si>
    <t>Monitoring stoky jakékoli výšky na nové kanalizaci</t>
  </si>
  <si>
    <t>Monitoring stok (kamerový systém) jakékoli výšky, nová kanalizace 
Záznam prohlídky na nosičích DVD a vyhotovení závěrečného písemného protokolu dle TP VaK MB.</t>
  </si>
  <si>
    <t>Vodorovné konstrukce</t>
  </si>
  <si>
    <t>35</t>
  </si>
  <si>
    <t>451573111</t>
  </si>
  <si>
    <t>Lože pod potrubí otevřený výkop ze štěrkopísku</t>
  </si>
  <si>
    <t>Lože pod potrubí, stoky a drobné objekty v otevřeném výkopu z písku a štěrkopísku do 40 mm 
Stoka</t>
  </si>
  <si>
    <t>1,10*0,175*((3+3)*0,6) zkrácené kusy =0,693 [A]</t>
  </si>
  <si>
    <t>36</t>
  </si>
  <si>
    <t>Lože pod potrubí, stoky a drobné objekty v otevřeném výkopu z písku a štěrkopísku do 22 mm 
Přípojky</t>
  </si>
  <si>
    <t>0,90*0,147*12,33 =1,631 [A]</t>
  </si>
  <si>
    <t>37</t>
  </si>
  <si>
    <t>452311131</t>
  </si>
  <si>
    <t>Podkladní desky z betonu prostého tř. C 12/15 otevřený výkop</t>
  </si>
  <si>
    <t>Podkladní a zajišťovací konstrukce z betonu prostého v otevřeném výkopu desky pod potrubí, stoky a drobné objekty z betonu tř. C 12/15 
Podbetonování revizních šachet</t>
  </si>
  <si>
    <t>2,0*2,0*0,1 * 3 =1,200 [A]</t>
  </si>
  <si>
    <t>38</t>
  </si>
  <si>
    <t>452312131</t>
  </si>
  <si>
    <t>Sedlové lože z betonu prostého tř. C 12/15 otevřený výkop</t>
  </si>
  <si>
    <t>Podkladní a zajišťovací konstrukce z betonu prostého v otevřeném výkopu sedlové lože pod potrubí z betonu tř. C 12/15 
Stoka</t>
  </si>
  <si>
    <t>1,10*0,175* (79,05 - (3*1,2 šachty) - ((3+3)*0,6 zkrácené kusy)) =13,831 [A]</t>
  </si>
  <si>
    <t>Komunikace</t>
  </si>
  <si>
    <t>39</t>
  </si>
  <si>
    <t>564851111</t>
  </si>
  <si>
    <t>Podklad ze štěrkodrtě ŠD tl 150 mm</t>
  </si>
  <si>
    <t>Podklad ze štěrkodrti ŠD s rozprostřením a zhutněním, po zhutnění tl. 150 mm - DVĚ VRSTVY!!! 
podklad zámkové dlažby - 1/2 nákladů hradí VaK MB</t>
  </si>
  <si>
    <t>(25,12 * 2) * 0,5 dlážděná vozovka + 95,81 * 2 asfaltová vozovka =216,740 [A]</t>
  </si>
  <si>
    <t>40</t>
  </si>
  <si>
    <t>Podklad ze štěrkodrti ŠD s rozprostřením a zhutněním, po zhutnění tl. 150 mm - DVĚ VRSTVY!!! 
podklad zámkové dlažby - 1/2 nákladů hradí plynárna</t>
  </si>
  <si>
    <t>(25,12 * 2) * 0,5 dlážděná vozovka =25,120 [A]</t>
  </si>
  <si>
    <t>41</t>
  </si>
  <si>
    <t>565145111</t>
  </si>
  <si>
    <t>Asfaltový beton vrstva podkladní ACP 16 (obalované kamenivo OKS) tl 60 mm š do 3 m</t>
  </si>
  <si>
    <t>Asfaltový beton vrstva podkladní ACP 16+ (obalované kamenivo střednězrnné - OKS) s rozprostřením a zhutněním v pruhu šířky do 3 m, po zhutnění tl. 60 mm</t>
  </si>
  <si>
    <t>42</t>
  </si>
  <si>
    <t>573231106</t>
  </si>
  <si>
    <t>Postřik živičný spojovací ze silniční emulze v množství 0,30 kg/m2</t>
  </si>
  <si>
    <t>Postřik spojovací PSE bez posypu kamenivem ze silniční emulze, v množství 0,30 kg/m2 
1/2 nákladů hradí VaK MB</t>
  </si>
  <si>
    <t>43</t>
  </si>
  <si>
    <t>Postřik spojovací PSE bez posypu kamenivem ze silniční emulze, v množství 0,30 kg/m2 
1/2 nákladů hradí plynárna</t>
  </si>
  <si>
    <t>44</t>
  </si>
  <si>
    <t>577134121</t>
  </si>
  <si>
    <t>Asfaltový beton vrstva obrusná ACO 11 (ABS) tř. I tl 40 mm š přes 3 m z nemodifikovaného asfaltu</t>
  </si>
  <si>
    <t>Asfaltový beton vrstva obrusná ACO 11+ (ABS) s rozprostřením a se zhutněním z nemodifikovaného asfaltu v pruhu šířky přes 3 m tř. I, po zhutnění tl. 40 mm 
1/2 nákladů hradí VaK MB</t>
  </si>
  <si>
    <t>45</t>
  </si>
  <si>
    <t>Asfaltový beton vrstva obrusná ACO 11+ (ABS) s rozprostřením a se zhutněním z nemodifikovaného asfaltu v pruhu šířky přes 3 m tř. I, po zhutnění tl. 40 mm 
1/2 nákladů hradí plynárna</t>
  </si>
  <si>
    <t>46</t>
  </si>
  <si>
    <t>596212210</t>
  </si>
  <si>
    <t>Kladení zámkové dlažby pozemních komunikací tl 80 mm skupiny A pl do 50 m2</t>
  </si>
  <si>
    <t>Kladení dlažby z betonových zámkových dlaždic pozemních komunikací vibrováním a se smetením přebytečného materiálu na krajnici tl. 80 mm skupiny A, pro plochy do 50 m2 včetně ložní vrstvy tl.40mm a výplně spar 
1/2 nákladů hradí VaK MB</t>
  </si>
  <si>
    <t>25,12 * 0,5  =12,560 [A]</t>
  </si>
  <si>
    <t>PN</t>
  </si>
  <si>
    <t>48</t>
  </si>
  <si>
    <t>59245013</t>
  </si>
  <si>
    <t>dlažba zámková profilová 20x16,5x8 cm přírodní</t>
  </si>
  <si>
    <t>10% náhrada stávající dlažby</t>
  </si>
  <si>
    <t>(25,12*0,5) * 0,10 =1,256 [A]</t>
  </si>
  <si>
    <t>47</t>
  </si>
  <si>
    <t>Kladení dlažby z betonových zámkových dlaždic pozemních komunikací vibrováním a se smetením přebytečného materiálu na krajnici tl. 80 mm skupiny A, pro plochy do 50 m2 včetně ložní vrstvy tl.40mm a výplně spar 
1/2 nákladů hradí plynárna</t>
  </si>
  <si>
    <t>Potrubí</t>
  </si>
  <si>
    <t>49</t>
  </si>
  <si>
    <t>831312121</t>
  </si>
  <si>
    <t>Montáž potrubí z trub kameninových hrdlových s integrovaným těsněním výkop sklon do 20 % DN 150</t>
  </si>
  <si>
    <t>Montáž potrubí z trub kameninových hrdlových s integrovaným těsněním v otevřeném výkopu ve sklonu do 20 % DN 150  
Přípojky</t>
  </si>
  <si>
    <t>50</t>
  </si>
  <si>
    <t>59710675</t>
  </si>
  <si>
    <t>trouba kameninová glazovaná DN 150mm L1,50m spojovací systém F</t>
  </si>
  <si>
    <t>51</t>
  </si>
  <si>
    <t>831312193</t>
  </si>
  <si>
    <t>Příplatek k montáži kameninového potrubí za napojení dvou dříků trub pomocí převlečné manžety DN 150</t>
  </si>
  <si>
    <t>KUS</t>
  </si>
  <si>
    <t>Montáž potrubí z trub kameninových hrdlových s integrovaným těsněním  
Příplatek k cenám za napojení dvou dříků trub pomocí převlečné manžety (manžeta včetně vyrovnávacího kroužku zahrnuta v ceně) DN 150  
Přípojky</t>
  </si>
  <si>
    <t>52</t>
  </si>
  <si>
    <t>831362121</t>
  </si>
  <si>
    <t>Montáž potrubí z trub kameninových hrdlových s integrovaným těsněním výkop sklon do 20 % DN 250</t>
  </si>
  <si>
    <t>Montáž potrubí z trub kameninových hrdlových s integrovaným těsněním v otevřeném výkopu ve sklonu do 20 % DN 250 
Stoka</t>
  </si>
  <si>
    <t>79,05 - (3*1,2 šachty) - ((3+3)*0,6 zkrácené kusy) - (4*0,5 odbočky) =69,850 [A]</t>
  </si>
  <si>
    <t>53</t>
  </si>
  <si>
    <t>59710702</t>
  </si>
  <si>
    <t>trouba kameninová glazovaná DN 250mm L2,50m spojovací systém C Třida 160</t>
  </si>
  <si>
    <t>54</t>
  </si>
  <si>
    <t>837312221</t>
  </si>
  <si>
    <t>Montáž kameninových tvarovek jednoosých s integrovaným těsněním otevřený výkop DN 150</t>
  </si>
  <si>
    <t>Montáž kameninových tvarovek na potrubí z trub kameninových v otevřeném výkopu s integrovaným těsněním jednoosých DN 150  
Přípojky - napojovací prvky, koleno</t>
  </si>
  <si>
    <t>1+4 =5,000 [A]</t>
  </si>
  <si>
    <t>55</t>
  </si>
  <si>
    <t>59710984</t>
  </si>
  <si>
    <t>koleno kameninové glazované DN 150 45° spojovací systém F</t>
  </si>
  <si>
    <t>Koleno 45°</t>
  </si>
  <si>
    <t>56</t>
  </si>
  <si>
    <t>R.08-001</t>
  </si>
  <si>
    <t>napojovací prvek C120 DN150</t>
  </si>
  <si>
    <t>Napojení do komína revizní šachty</t>
  </si>
  <si>
    <t>57</t>
  </si>
  <si>
    <t>837361221</t>
  </si>
  <si>
    <t>Montáž kameninových tvarovek odbočných s integrovaným těsněním otevřený výkop DN 250</t>
  </si>
  <si>
    <t>Montáž kameninových tvarovek na potrubí z trub kameninových v otevřeném výkopu s integrovaným těsněním odbočných DN 250 
Stoka - odbočky</t>
  </si>
  <si>
    <t>58</t>
  </si>
  <si>
    <t>59711760</t>
  </si>
  <si>
    <t>odbočka kameninová glazovaná jednoduchá kolmá DN 250/150 L50cm spojovací systém C/F tř.160/-</t>
  </si>
  <si>
    <t>59</t>
  </si>
  <si>
    <t>837362221</t>
  </si>
  <si>
    <t>Montáž kameninových tvarovek jednoosých s integrovaným těsněním otevřený výkop DN 250</t>
  </si>
  <si>
    <t>Montáž kameninových tvarovek na potrubí z trub kameninových v otevřeném výkopu s integrovaným těsněním jednoosých DN 250 
Stoka - GZ a GA kusy</t>
  </si>
  <si>
    <t>3+3=6,000 [A]</t>
  </si>
  <si>
    <t>60</t>
  </si>
  <si>
    <t>59710846</t>
  </si>
  <si>
    <t>trouba kameninová glazovaná zkrácená DN 250mm L60(75)cm třída 160 spojovací systém C</t>
  </si>
  <si>
    <t>GZ kus</t>
  </si>
  <si>
    <t>61</t>
  </si>
  <si>
    <t>59710876</t>
  </si>
  <si>
    <t>trouba kameninová glazovaná zkrácená bez hrdla DN 250mm L 60(75)cm třída 160 spojovací systém C</t>
  </si>
  <si>
    <t>GA kus</t>
  </si>
  <si>
    <t>62</t>
  </si>
  <si>
    <t>892362121</t>
  </si>
  <si>
    <t>Tlaková zkouška vzduchem potrubí DN 250 těsnícím vakem ucpávkovým</t>
  </si>
  <si>
    <t>ÚSEK</t>
  </si>
  <si>
    <t>Tlakové zkoušky vzduchem těsnícími vaky ucpávkovými DN 250 včetně revizních šachet 
Stoka</t>
  </si>
  <si>
    <t>63</t>
  </si>
  <si>
    <t>894138001</t>
  </si>
  <si>
    <t>Příplatek ZKD 0,60 m výšky vstupu na stokách</t>
  </si>
  <si>
    <t>Příplatek k cenám šachet na stokách kruhových a vejčitých za každých dalších 0,60m výšky</t>
  </si>
  <si>
    <t>2+3+3 =8,000 [A]</t>
  </si>
  <si>
    <t>64</t>
  </si>
  <si>
    <t>894411121</t>
  </si>
  <si>
    <t>Zřízení šachet kanalizačních z betonových dílců na potrubí DN nad 200 do 300 dno beton tř. C 25/30</t>
  </si>
  <si>
    <t>Zřízení šachet kanalizačních z betonových dílců výšky vstupu do 1,50 m s obložením 
dna čedičem, beton tř. C 25/30, na potrubí DN přes 200 do 300</t>
  </si>
  <si>
    <t>65</t>
  </si>
  <si>
    <t>59224061</t>
  </si>
  <si>
    <t>dno betonové šachtové kulaté DN 1000 x 600, 100 x 75 x 15 cm</t>
  </si>
  <si>
    <t>TBZ-Q.1 100/600 KOM tl.15cm včetně obložení nástupnice a žlabu čedičem</t>
  </si>
  <si>
    <t>66</t>
  </si>
  <si>
    <t>59224160</t>
  </si>
  <si>
    <t>skruž kanalizační s ocelovými stupadly 100 x 25 x 12 cm</t>
  </si>
  <si>
    <t>TBS-Q.1 100/25</t>
  </si>
  <si>
    <t>67</t>
  </si>
  <si>
    <t>59224161</t>
  </si>
  <si>
    <t>skruž kanalizační s ocelovými stupadly 100 x 50 x 12 cm</t>
  </si>
  <si>
    <t>TBS-Q.1 100/50</t>
  </si>
  <si>
    <t>68</t>
  </si>
  <si>
    <t>59224162</t>
  </si>
  <si>
    <t>skruž kanalizační s ocelovými stupadly 100 x 100 x 12 cm</t>
  </si>
  <si>
    <t>TBS-Q.1 100/100</t>
  </si>
  <si>
    <t>69</t>
  </si>
  <si>
    <t>59224176</t>
  </si>
  <si>
    <t>prstenec šachtový vyrovnávací betonový 625x120x80mm</t>
  </si>
  <si>
    <t>TBW-Q.1 63/8</t>
  </si>
  <si>
    <t>70</t>
  </si>
  <si>
    <t>59224184</t>
  </si>
  <si>
    <t>prstenec šachtový vyrovnávací betonový 625x120x40mm</t>
  </si>
  <si>
    <t>TBW-Q.1 63/4</t>
  </si>
  <si>
    <t>71</t>
  </si>
  <si>
    <t>59224185</t>
  </si>
  <si>
    <t>prstenec šachtový vyrovnávací betonový 625x120x60mm</t>
  </si>
  <si>
    <t>TBW-Q.1 63/6</t>
  </si>
  <si>
    <t>72</t>
  </si>
  <si>
    <t>59224187</t>
  </si>
  <si>
    <t>prstenec šachtový vyrovnávací betonový 625x120x100mm</t>
  </si>
  <si>
    <t>TBW-Q.1 63/10</t>
  </si>
  <si>
    <t>73</t>
  </si>
  <si>
    <t>59224312</t>
  </si>
  <si>
    <t>kónus šachetní betonový kapsové plastové stupadlo 100x62,5x58 cm</t>
  </si>
  <si>
    <t>TBR-Q.1 100-63/58</t>
  </si>
  <si>
    <t>74</t>
  </si>
  <si>
    <t>59224348</t>
  </si>
  <si>
    <t>těsnění elastomerové pro spojení šachetních dílů DN 1000</t>
  </si>
  <si>
    <t>75</t>
  </si>
  <si>
    <t>899311111</t>
  </si>
  <si>
    <t>Osazení poklopů s rámem hmotnosti do 50 kg</t>
  </si>
  <si>
    <t>Provizorní zakrytí šachet v průběhu výstavby (montáž, zápůjčka a demontáž)</t>
  </si>
  <si>
    <t>76</t>
  </si>
  <si>
    <t>899311112</t>
  </si>
  <si>
    <t>Osazení poklopů s rámem hmotnosti nad 50 do 100 kg</t>
  </si>
  <si>
    <t>Osazení ocelových nebo litinových poklopů s rámem na šachtách hmotnosti 
jednotlivě přes 50 do 100 kg 
Ocenit pouze montáž, samonivelační poklopy Europa8 D400 KDM81B a Europa8 D400 KDM82B dodá objednatel - VaK MB, a.s.</t>
  </si>
  <si>
    <t>2 bez odvětrání + 1 s odvětráním =3,000 [A]</t>
  </si>
  <si>
    <t>77</t>
  </si>
  <si>
    <t>899722113</t>
  </si>
  <si>
    <t>Krytí potrubí z plastů výstražnou fólií z PVC 34cm</t>
  </si>
  <si>
    <t>Krytí potrubí z plastů výstražnou fólií z PVC šířky 34cm</t>
  </si>
  <si>
    <t>79,05 - (3*1,2 šachty) stoka + 12,33  přípojky =87,780 [A]</t>
  </si>
  <si>
    <t>Ostatní konstrukce a práce</t>
  </si>
  <si>
    <t>78</t>
  </si>
  <si>
    <t>919731121</t>
  </si>
  <si>
    <t>Zarovnání styčné plochy podkladu nebo krytu živičného tl do 50 mm</t>
  </si>
  <si>
    <t>Zarovnání styčné plochy podkladu nebo krytu podél vybourané části komunikace nebo zpevněné plochy živičné tl. do 50 mm  
frézování - 1/2 nákladů hradí VaK MB</t>
  </si>
  <si>
    <t>6,52/2=3,260 [A]</t>
  </si>
  <si>
    <t>79</t>
  </si>
  <si>
    <t>Zarovnání styčné plochy podkladu nebo krytu podél vybourané části komunikace nebo zpevněné plochy živičné tl. do 50 mm  
frézování - 1/2 nákladů hradí plynárna</t>
  </si>
  <si>
    <t>80</t>
  </si>
  <si>
    <t>919731122</t>
  </si>
  <si>
    <t>Zarovnání styčné plochy podkladu nebo krytu živičného tl do 100 mm</t>
  </si>
  <si>
    <t>Zarovnání styčné plochy podkladu nebo krytu podél vybourané části komunikace nebo zpevněné plochy živičné tl. přes 50 do 100 mm  
Výkop</t>
  </si>
  <si>
    <t>81</t>
  </si>
  <si>
    <t>919735111</t>
  </si>
  <si>
    <t>Řezání stávajícího živičného krytu hl do 50 mm</t>
  </si>
  <si>
    <t>Řezání stávajícího živičného krytu nebo podkladu hloubky do 50 mm  
frézování - 1/2 nákladů hradí VaK MB</t>
  </si>
  <si>
    <t>82</t>
  </si>
  <si>
    <t>Řezání stávajícího živičného krytu nebo podkladu hloubky do 50 mm  
frézování - 1/2 nákladů hradí plynárna</t>
  </si>
  <si>
    <t>83</t>
  </si>
  <si>
    <t>919735112</t>
  </si>
  <si>
    <t>Řezání stávajícího živičného krytu hl do 100 mm</t>
  </si>
  <si>
    <t>Řezání stávajícího živičného krytu nebo podkladu hloubky přes 50 do 100 mm  
Výkop</t>
  </si>
  <si>
    <t>84</t>
  </si>
  <si>
    <t>928621012</t>
  </si>
  <si>
    <t>Zálivka asfaltová mezi novým a starým asfalt. povrchem</t>
  </si>
  <si>
    <t>Zálivka spáry mezi novou a stávající konstrukcí místní komunikce  
frézování - 1/2 nákladů hradí VaK MB</t>
  </si>
  <si>
    <t>85</t>
  </si>
  <si>
    <t>Zálivka spáry mezi novou a stávající konstrukcí místní komunikce  
frézování - 1/2 nákladů hradí plynárna</t>
  </si>
  <si>
    <t>86</t>
  </si>
  <si>
    <t>969021121</t>
  </si>
  <si>
    <t>Vybourání kanalizačního potrubí DN do 200</t>
  </si>
  <si>
    <t>Vybourání kanalizačního potrubí DN do 200 mm  
Přípojky - PVC trouba DN150</t>
  </si>
  <si>
    <t>87</t>
  </si>
  <si>
    <t>Vybourání kanalizačního potrubí DN do 200 mm  
Přípojky - Kameninová trouba DN150</t>
  </si>
  <si>
    <t>12,33-1,6 =10,730 [A]</t>
  </si>
  <si>
    <t>88</t>
  </si>
  <si>
    <t>969021131</t>
  </si>
  <si>
    <t>Vybourání kanalizačního potrubí DN do 300</t>
  </si>
  <si>
    <t>Vybourání kanalizačního potrubí DN do 300 mm  
Stoka - Kameninová trouba DN300</t>
  </si>
  <si>
    <t>79,05 - 3*1,2 šachty =75,450 [A]</t>
  </si>
  <si>
    <t>89</t>
  </si>
  <si>
    <t>971042331</t>
  </si>
  <si>
    <t>Vybourání otvorů v betonových příčkách a zdech pl do 0,09 m2 tl do 150 mm</t>
  </si>
  <si>
    <t>Vybourání otvorů v betonových příčkách a zdech základových nebo nadzákladových plochy do 0,09 m2, tl. do 150 mm  
Jádrovým vrtem napojení přípojek od UV do komínu šachet</t>
  </si>
  <si>
    <t>90</t>
  </si>
  <si>
    <t>976085311</t>
  </si>
  <si>
    <t>Vybourání kanalizačních rámů včetně poklopů nebo mříží pl do 0,6 m2</t>
  </si>
  <si>
    <t>Vybourání drobných zámečnických a jiných konstrukcí plochy do 0,60 m2  
Vybourání stávajícíh poklopů na kanalizačních šachtách včetně naložení na dopravní prostředek, složení na skládce a poplatku</t>
  </si>
  <si>
    <t>91</t>
  </si>
  <si>
    <t>981511116</t>
  </si>
  <si>
    <t>Demolice konstrukcí objektů z betonu prostého postupným rozebíráním</t>
  </si>
  <si>
    <t>Demolice konstrukcí objektů postupným rozebíráním konstrukcí z betonu prostého  
Rozebrání stávajících revizních šachet včetně naložení na dopravní prostředek a složení na skládce</t>
  </si>
  <si>
    <t>3,14*0,62*0,62*(2,61+2,87+2,99) - 3,14*0,5*0,5*(2,61+2,87+2,99) =3,574 [A]</t>
  </si>
  <si>
    <t>92</t>
  </si>
  <si>
    <t>997002611</t>
  </si>
  <si>
    <t>Nakládání suti a vybouraných hmot</t>
  </si>
  <si>
    <t>Nakládání suti a vybouraných hmot na dopravní prostředek pro vodorovné přemístění  
Konstrukce vozovky (asfalt, dlažba, kamenivo), potrubí, šachty...</t>
  </si>
  <si>
    <t>betonová dlažba 0,37052+0,37052 =0,741 [A] 
šterkový podklad vozovky 47,6828+5,5264 =53,209 [B] 
asfaltový podklad vozovky 12,64692 =12,647 [C] 
obrusná asfaltová vrstva 25,76133+25,76133 =51,523 [D] 
PVC potrubí 0,1008 =0,101 [E] 
KT potrubí 0,67599+7,01685 =7,693 [F] 
jádrový vývrty v šachtách 0,12 =0,120 [G] 
revizní šachty 7,8628 =7,863 [H] 
poklopy 0,135 =0,135 [I] 
Celkem: A+B+C+D+E+F+G+H+I=134,032 [J]</t>
  </si>
  <si>
    <t>93</t>
  </si>
  <si>
    <t>997013807</t>
  </si>
  <si>
    <t>Poplatek za uložení na skládce (skládkovné) stavebního odpadu keramického kód odpadu 170 103</t>
  </si>
  <si>
    <t>Poplatek za uložení stavebního odpadu na skládce (skládkovné) z tašek a keramických výrobků zatříděného do Katalogu odpadů pod kódem 170 103</t>
  </si>
  <si>
    <t>0,67599 potrubí DN150 + 7,01685 potrubí DN300 =7,693 [A]</t>
  </si>
  <si>
    <t>94</t>
  </si>
  <si>
    <t>997013813</t>
  </si>
  <si>
    <t>Poplatek za uložení na skládce (skládkovné) stavebního odpadu z plastických hmot kód odpadu 170 203</t>
  </si>
  <si>
    <t>Poplatek za uložení stavebního odpadu na skládce (skládkovné) z plastických hmot zatříděného do Katalogu odpadů pod kódem 170 203  
Přípojky</t>
  </si>
  <si>
    <t>95</t>
  </si>
  <si>
    <t>997221815</t>
  </si>
  <si>
    <t>Poplatek za uložení na skládce (skládkovné) stavebního odpadu betonového kód odpadu 170 101</t>
  </si>
  <si>
    <t>Poplatek za uložení stavebního odpadu na skládce (skládkovné) z prostého betonu zatříděného do Katalogu odpadů pod kódem 170 101  
1/2 nákladů dlažby hradí VaK MB</t>
  </si>
  <si>
    <t>0,37052 dlažba + 0,12  jádrové vrty + 7,8628 revizní šachty =8,353 [A]</t>
  </si>
  <si>
    <t>96</t>
  </si>
  <si>
    <t>Poplatek za uložení stavebního odpadu na skládce (skládkovné) z prostého betonu zatříděného do Katalogu odpadů pod kódem 170 101  
1/2 nákladů dlažby hradí plynárna</t>
  </si>
  <si>
    <t>0,37052 dlažba =0,371 [A]</t>
  </si>
  <si>
    <t>97</t>
  </si>
  <si>
    <t>997223845</t>
  </si>
  <si>
    <t>Poplatek za uložení na skládce (skládkovné) odpadu asfaltového bez dehtu kód odpadu 170 302</t>
  </si>
  <si>
    <t>Poplatek za uložení stavebního odpadu na skládce (skládkovné) asfaltového bez obsahu dehtu zatříděného do Katalogu odpadů pod kódem 170 302  
1/2 nákladů z obrusné vrstvy hradí VaK MB, a.s.</t>
  </si>
  <si>
    <t>12,64692 podklad + 25,76133 obrus =38,408 [A]</t>
  </si>
  <si>
    <t>98</t>
  </si>
  <si>
    <t>Poplatek za uložení stavebního odpadu na skládce (skládkovné) asfaltového bez obsahu dehtu zatříděného do Katalogu odpadů pod kódem 170 302  
1/2 nákladů z obrusné vrstvy hradí plynárna</t>
  </si>
  <si>
    <t>25,76133 obrus =25,761 [A]</t>
  </si>
  <si>
    <t>99</t>
  </si>
  <si>
    <t>997223855</t>
  </si>
  <si>
    <t>Poplatek za uložení na skládce (skládkovné) zeminy a kameniva kód odpadu 170 504</t>
  </si>
  <si>
    <t>Poplatek za uložení stavebního odpadu na skládce (skládkovné) zeminy a kameniva zatříděného do Katalogu odpadů pod kódem 170 504  
1/2 nákladů podkladu dlažby hradí VaK MB</t>
  </si>
  <si>
    <t>47,6828 1/2 podklad dlažba + podklad asfalt =47,683 [A]</t>
  </si>
  <si>
    <t>100</t>
  </si>
  <si>
    <t>Poplatek za uložení stavebního odpadu na skládce (skládkovné) zeminy a kameniva zatříděného do Katalogu odpadů pod kódem 170 504  
1/2 nákladů podkladu dlažby hradí plynárna</t>
  </si>
  <si>
    <t>5,5264 1/2 podklad dlažba =5,526 [A]</t>
  </si>
  <si>
    <t>101</t>
  </si>
  <si>
    <t>998275101</t>
  </si>
  <si>
    <t>Přesun hmot pro trubní vedení z trub kameninových otevřený výkop</t>
  </si>
  <si>
    <t>Přesun hmot pro trubní vedení hloubené z trub kameninových pro kanalizace v otevřeném výkopu</t>
  </si>
  <si>
    <t>107</t>
  </si>
  <si>
    <t>R.09.001</t>
  </si>
  <si>
    <t>Vodorovná doprava suti a vybouraných hmot po suchu</t>
  </si>
  <si>
    <t>Přemístění suti ze staveniště na mezideponii. Vzdálenost dle dodavatelem zvolené mezideponie.</t>
  </si>
  <si>
    <t>108</t>
  </si>
  <si>
    <t>R.09-002</t>
  </si>
  <si>
    <t>Přemístění suti z mezideponie na trvalou skládku. Vzdálenost dle dodavatelem zvolené mezideponie a deponie.</t>
  </si>
  <si>
    <t>SO04.1</t>
  </si>
  <si>
    <t>Kanalizační stoka v ulici Na Dubcích</t>
  </si>
  <si>
    <t>Vyčištění stok jakékoliv výšky  
1x vyčištění stok před zahájením oprav kanalizace, 1x vyčištění stok před provedení finální kamerové prohlídky</t>
  </si>
  <si>
    <t>174,94 * 2 =349,880 [A]</t>
  </si>
  <si>
    <t>Monitoring stok (kamerový systém) jakékoli výšky 1x před začátkem oprav pro ověření stavu kanalizace a 1x po provedení oprav kanalizace, záznam prohlídky na nosičích DVD a vyhotovení závěrečného písemného protokolu dle TP VaK MB.</t>
  </si>
  <si>
    <t>894411311</t>
  </si>
  <si>
    <t>Osazení železobetonových dílců pro šachty skruží rovných</t>
  </si>
  <si>
    <t>SADA</t>
  </si>
  <si>
    <t>Osazení železobetonových dílců pro šachty skruží rovných 
Demontáž stávajícíh vyrovnávacích prstenců šachty Š4245 a jejih následné uložení do betonu</t>
  </si>
  <si>
    <t>Osazení ocelových nebo litinových poklopů s rámem na šachtách tunelové stoky hmotnosti jednotlivě přes 50 do 100 kg 
Demontáž stávajícího poklopu šachty Š4245 a jeho následná montáž po opravě vyrovnávacích prstenců</t>
  </si>
  <si>
    <t>R.08-004.1</t>
  </si>
  <si>
    <t>Sanace kanalizačního potrubí DN 300 vybroušením a vytmelením</t>
  </si>
  <si>
    <t>Sanace kanalizačního potrubí kameninového DN300 pomocí robota. 
Úsek ze Š4244 do Š4243 potoku: 
13,71 - trhlina podélná a příčná - vybrousit, vytmelit 
34,58 - trhlina podélná - vybrousit, vytmelit</t>
  </si>
  <si>
    <t>R.08-004.2</t>
  </si>
  <si>
    <t>Sanace kanalizačního potrubí kameninového DN300 pomocí robota. 
Úsek ze Š4244 do Š4243 potoku: 
38,05 - trhlina podélná a vypadlý střep - vybrousit, vytmelit</t>
  </si>
  <si>
    <t>R.08-004.3</t>
  </si>
  <si>
    <t>Sanace kanalizačního potrubí kameninového DN300 pomocí robota. 
Úsek z Š4244 do Š30895 proti toku: 
4,19 - trhlina podélná - vybrousit, vytmelit 
Úsek z Š30895 do Š4245 proti toku: 
0,49 - trhlina u šachty - vybrousit, vytmelit</t>
  </si>
  <si>
    <t>R.08-005.1</t>
  </si>
  <si>
    <t>Sanace kanalizačního potrubí DN 300 odbroušením</t>
  </si>
  <si>
    <t>Sanace kanalizačního potrubí kameninového DN300 pomocí robota. 
Úsek ze Š4244 do Š4243 potoku: 
13,00m - předsazená přípojka levá - odbroušení přesahu 
Úsek z Š30895 do Š4245 proti toku: 
17,00m - předsazená přípojka pravá - odbroušení přesahu</t>
  </si>
  <si>
    <t>1+</t>
  </si>
  <si>
    <t>R.08-006.1</t>
  </si>
  <si>
    <t>Sanace kanalizačního potrubí DN 300 odbroušením a vytmelením mezikruží</t>
  </si>
  <si>
    <t>Sanace kanalizačního potrubí kameninového DN300 pomocí robota. 
Úsek z Š30895 do Š4245 proti toku: 
10,26 - vylezlé těsnění na stopě - vybrousit, vytmelit spoj 
13,70 - vylezlé těsnění na stopě - vybrousit, vytmelit spoj 
24,89 - vylezlé těsnění na stopě - vybrousit, vytmelit spoj 
27,00 - vylezlé těsnění na stopě - vybrousit, vytmelit spoj 
29,80 - vylezlé těsnění na stopě - vybrousit, vytmelit spoj 
31,21 - prorostlé kořeny - vybrousit, vytmelit spoj 
42,00 - vylezlé těsnění na stopě - vybrousit, vytmelit spoj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</si>
</sst>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1"/>
      <c r="C1" s="1"/>
      <c r="D1" s="1"/>
      <c r="E1" s="1"/>
    </row>
    <row r="2" spans="1:5" ht="12.75" customHeight="1" x14ac:dyDescent="0.2">
      <c r="A2" s="34"/>
      <c r="B2" s="35" t="s">
        <v>0</v>
      </c>
      <c r="C2" s="1"/>
      <c r="D2" s="1"/>
      <c r="E2" s="1"/>
    </row>
    <row r="3" spans="1:5" ht="20.100000000000001" customHeight="1" x14ac:dyDescent="0.2">
      <c r="A3" s="34"/>
      <c r="B3" s="34"/>
      <c r="C3" s="1"/>
      <c r="D3" s="1"/>
      <c r="E3" s="1"/>
    </row>
    <row r="4" spans="1:5" ht="20.100000000000001" customHeight="1" x14ac:dyDescent="0.3">
      <c r="A4" s="1"/>
      <c r="B4" s="36" t="s">
        <v>1</v>
      </c>
      <c r="C4" s="34"/>
      <c r="D4" s="34"/>
      <c r="E4" s="1"/>
    </row>
    <row r="5" spans="1:5" ht="12.75" customHeight="1" x14ac:dyDescent="0.2">
      <c r="A5" s="1"/>
      <c r="B5" s="34" t="s">
        <v>2</v>
      </c>
      <c r="C5" s="34"/>
      <c r="D5" s="34"/>
      <c r="E5" s="1"/>
    </row>
    <row r="6" spans="1:5" ht="12.75" customHeight="1" x14ac:dyDescent="0.2">
      <c r="A6" s="1"/>
      <c r="B6" s="3" t="s">
        <v>3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23</v>
      </c>
      <c r="B10" s="15" t="s">
        <v>24</v>
      </c>
      <c r="C10" s="16">
        <f>VRN!I3</f>
        <v>0</v>
      </c>
      <c r="D10" s="16">
        <f>VRN!O2</f>
        <v>0</v>
      </c>
      <c r="E10" s="16">
        <f>C10+D10</f>
        <v>0</v>
      </c>
    </row>
    <row r="11" spans="1:5" ht="12.75" customHeight="1" x14ac:dyDescent="0.2">
      <c r="A11" s="15" t="s">
        <v>71</v>
      </c>
      <c r="B11" s="15" t="s">
        <v>72</v>
      </c>
      <c r="C11" s="16">
        <f>'SO03.1'!I3</f>
        <v>0</v>
      </c>
      <c r="D11" s="16">
        <f>'SO03.1'!O2</f>
        <v>0</v>
      </c>
      <c r="E11" s="16">
        <f>C11+D11</f>
        <v>0</v>
      </c>
    </row>
    <row r="12" spans="1:5" ht="12.75" customHeight="1" x14ac:dyDescent="0.2">
      <c r="A12" s="15" t="s">
        <v>510</v>
      </c>
      <c r="B12" s="15" t="s">
        <v>511</v>
      </c>
      <c r="C12" s="16">
        <f>'SO04.1'!I3</f>
        <v>0</v>
      </c>
      <c r="D12" s="16">
        <f>'SO04.1'!O2</f>
        <v>0</v>
      </c>
      <c r="E12" s="16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23</v>
      </c>
      <c r="I3" s="31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23</v>
      </c>
      <c r="D4" s="40"/>
      <c r="E4" s="13" t="s">
        <v>24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0+I9+I12+I15+I18+I21+I24+I27+I30+I33+I36</f>
        <v>0</v>
      </c>
      <c r="R8">
        <f>0+O9+O12+O15+O18+O21+O24+O27+O30+O33+O36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23</v>
      </c>
      <c r="E9" s="22" t="s">
        <v>46</v>
      </c>
      <c r="F9" s="23" t="s">
        <v>47</v>
      </c>
      <c r="G9" s="24">
        <v>0.5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38.25" x14ac:dyDescent="0.2">
      <c r="A10" s="26" t="s">
        <v>48</v>
      </c>
      <c r="E10" s="27" t="s">
        <v>49</v>
      </c>
    </row>
    <row r="11" spans="1:18" x14ac:dyDescent="0.2">
      <c r="A11" s="30" t="s">
        <v>50</v>
      </c>
      <c r="E11" s="29" t="s">
        <v>23</v>
      </c>
    </row>
    <row r="12" spans="1:18" x14ac:dyDescent="0.2">
      <c r="A12" s="17" t="s">
        <v>44</v>
      </c>
      <c r="B12" s="21" t="s">
        <v>22</v>
      </c>
      <c r="C12" s="21" t="s">
        <v>51</v>
      </c>
      <c r="D12" s="17" t="s">
        <v>23</v>
      </c>
      <c r="E12" s="22" t="s">
        <v>52</v>
      </c>
      <c r="F12" s="23" t="s">
        <v>47</v>
      </c>
      <c r="G12" s="24">
        <v>0.5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38.25" x14ac:dyDescent="0.2">
      <c r="A13" s="26" t="s">
        <v>48</v>
      </c>
      <c r="E13" s="27" t="s">
        <v>49</v>
      </c>
    </row>
    <row r="14" spans="1:18" x14ac:dyDescent="0.2">
      <c r="A14" s="30" t="s">
        <v>50</v>
      </c>
      <c r="E14" s="29" t="s">
        <v>23</v>
      </c>
    </row>
    <row r="15" spans="1:18" x14ac:dyDescent="0.2">
      <c r="A15" s="17" t="s">
        <v>44</v>
      </c>
      <c r="B15" s="21" t="s">
        <v>21</v>
      </c>
      <c r="C15" s="21" t="s">
        <v>53</v>
      </c>
      <c r="D15" s="17" t="s">
        <v>23</v>
      </c>
      <c r="E15" s="22" t="s">
        <v>54</v>
      </c>
      <c r="F15" s="23" t="s">
        <v>47</v>
      </c>
      <c r="G15" s="24">
        <v>0.5</v>
      </c>
      <c r="H15" s="25"/>
      <c r="I15" s="25">
        <f>ROUND(ROUND(H15,2)*ROUND(G15,3),2)</f>
        <v>0</v>
      </c>
      <c r="O15">
        <f>(I15*21)/100</f>
        <v>0</v>
      </c>
      <c r="P15" t="s">
        <v>22</v>
      </c>
    </row>
    <row r="16" spans="1:18" ht="38.25" x14ac:dyDescent="0.2">
      <c r="A16" s="26" t="s">
        <v>48</v>
      </c>
      <c r="E16" s="27" t="s">
        <v>49</v>
      </c>
    </row>
    <row r="17" spans="1:16" x14ac:dyDescent="0.2">
      <c r="A17" s="30" t="s">
        <v>50</v>
      </c>
      <c r="E17" s="29" t="s">
        <v>23</v>
      </c>
    </row>
    <row r="18" spans="1:16" x14ac:dyDescent="0.2">
      <c r="A18" s="17" t="s">
        <v>44</v>
      </c>
      <c r="B18" s="21" t="s">
        <v>32</v>
      </c>
      <c r="C18" s="21" t="s">
        <v>55</v>
      </c>
      <c r="D18" s="17" t="s">
        <v>23</v>
      </c>
      <c r="E18" s="22" t="s">
        <v>56</v>
      </c>
      <c r="F18" s="23" t="s">
        <v>47</v>
      </c>
      <c r="G18" s="24">
        <v>0.5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ht="38.25" x14ac:dyDescent="0.2">
      <c r="A19" s="26" t="s">
        <v>48</v>
      </c>
      <c r="E19" s="27" t="s">
        <v>49</v>
      </c>
    </row>
    <row r="20" spans="1:16" x14ac:dyDescent="0.2">
      <c r="A20" s="30" t="s">
        <v>50</v>
      </c>
      <c r="E20" s="29" t="s">
        <v>23</v>
      </c>
    </row>
    <row r="21" spans="1:16" ht="25.5" x14ac:dyDescent="0.2">
      <c r="A21" s="17" t="s">
        <v>44</v>
      </c>
      <c r="B21" s="21" t="s">
        <v>34</v>
      </c>
      <c r="C21" s="21" t="s">
        <v>57</v>
      </c>
      <c r="D21" s="17" t="s">
        <v>23</v>
      </c>
      <c r="E21" s="22" t="s">
        <v>58</v>
      </c>
      <c r="F21" s="23" t="s">
        <v>47</v>
      </c>
      <c r="G21" s="24">
        <v>0.5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ht="38.25" x14ac:dyDescent="0.2">
      <c r="A22" s="26" t="s">
        <v>48</v>
      </c>
      <c r="E22" s="27" t="s">
        <v>49</v>
      </c>
    </row>
    <row r="23" spans="1:16" x14ac:dyDescent="0.2">
      <c r="A23" s="30" t="s">
        <v>50</v>
      </c>
      <c r="E23" s="29" t="s">
        <v>23</v>
      </c>
    </row>
    <row r="24" spans="1:16" x14ac:dyDescent="0.2">
      <c r="A24" s="17" t="s">
        <v>44</v>
      </c>
      <c r="B24" s="21" t="s">
        <v>36</v>
      </c>
      <c r="C24" s="21" t="s">
        <v>59</v>
      </c>
      <c r="D24" s="17" t="s">
        <v>23</v>
      </c>
      <c r="E24" s="22" t="s">
        <v>60</v>
      </c>
      <c r="F24" s="23" t="s">
        <v>47</v>
      </c>
      <c r="G24" s="24">
        <v>0.5</v>
      </c>
      <c r="H24" s="25"/>
      <c r="I24" s="25">
        <f>ROUND(ROUND(H24,2)*ROUND(G24,3),2)</f>
        <v>0</v>
      </c>
      <c r="O24">
        <f>(I24*21)/100</f>
        <v>0</v>
      </c>
      <c r="P24" t="s">
        <v>22</v>
      </c>
    </row>
    <row r="25" spans="1:16" ht="38.25" x14ac:dyDescent="0.2">
      <c r="A25" s="26" t="s">
        <v>48</v>
      </c>
      <c r="E25" s="27" t="s">
        <v>49</v>
      </c>
    </row>
    <row r="26" spans="1:16" x14ac:dyDescent="0.2">
      <c r="A26" s="30" t="s">
        <v>50</v>
      </c>
      <c r="E26" s="29" t="s">
        <v>23</v>
      </c>
    </row>
    <row r="27" spans="1:16" x14ac:dyDescent="0.2">
      <c r="A27" s="17" t="s">
        <v>44</v>
      </c>
      <c r="B27" s="21" t="s">
        <v>61</v>
      </c>
      <c r="C27" s="21" t="s">
        <v>62</v>
      </c>
      <c r="D27" s="17" t="s">
        <v>23</v>
      </c>
      <c r="E27" s="22" t="s">
        <v>63</v>
      </c>
      <c r="F27" s="23" t="s">
        <v>47</v>
      </c>
      <c r="G27" s="24">
        <v>0.5</v>
      </c>
      <c r="H27" s="25"/>
      <c r="I27" s="25">
        <f>ROUND(ROUND(H27,2)*ROUND(G27,3),2)</f>
        <v>0</v>
      </c>
      <c r="O27">
        <f>(I27*21)/100</f>
        <v>0</v>
      </c>
      <c r="P27" t="s">
        <v>22</v>
      </c>
    </row>
    <row r="28" spans="1:16" ht="38.25" x14ac:dyDescent="0.2">
      <c r="A28" s="26" t="s">
        <v>48</v>
      </c>
      <c r="E28" s="27" t="s">
        <v>49</v>
      </c>
    </row>
    <row r="29" spans="1:16" x14ac:dyDescent="0.2">
      <c r="A29" s="30" t="s">
        <v>50</v>
      </c>
      <c r="E29" s="29" t="s">
        <v>23</v>
      </c>
    </row>
    <row r="30" spans="1:16" x14ac:dyDescent="0.2">
      <c r="A30" s="17" t="s">
        <v>44</v>
      </c>
      <c r="B30" s="21" t="s">
        <v>64</v>
      </c>
      <c r="C30" s="21" t="s">
        <v>65</v>
      </c>
      <c r="D30" s="17" t="s">
        <v>23</v>
      </c>
      <c r="E30" s="22" t="s">
        <v>66</v>
      </c>
      <c r="F30" s="23" t="s">
        <v>47</v>
      </c>
      <c r="G30" s="24">
        <v>0.5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6" ht="38.25" x14ac:dyDescent="0.2">
      <c r="A31" s="26" t="s">
        <v>48</v>
      </c>
      <c r="E31" s="27" t="s">
        <v>49</v>
      </c>
    </row>
    <row r="32" spans="1:16" x14ac:dyDescent="0.2">
      <c r="A32" s="30" t="s">
        <v>50</v>
      </c>
      <c r="E32" s="29" t="s">
        <v>23</v>
      </c>
    </row>
    <row r="33" spans="1:16" x14ac:dyDescent="0.2">
      <c r="A33" s="17" t="s">
        <v>44</v>
      </c>
      <c r="B33" s="21" t="s">
        <v>39</v>
      </c>
      <c r="C33" s="21" t="s">
        <v>67</v>
      </c>
      <c r="D33" s="17" t="s">
        <v>23</v>
      </c>
      <c r="E33" s="22" t="s">
        <v>68</v>
      </c>
      <c r="F33" s="23" t="s">
        <v>47</v>
      </c>
      <c r="G33" s="24">
        <v>0.5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38.25" x14ac:dyDescent="0.2">
      <c r="A34" s="26" t="s">
        <v>48</v>
      </c>
      <c r="E34" s="27" t="s">
        <v>49</v>
      </c>
    </row>
    <row r="35" spans="1:16" x14ac:dyDescent="0.2">
      <c r="A35" s="30" t="s">
        <v>50</v>
      </c>
      <c r="E35" s="29" t="s">
        <v>23</v>
      </c>
    </row>
    <row r="36" spans="1:16" x14ac:dyDescent="0.2">
      <c r="A36" s="17" t="s">
        <v>44</v>
      </c>
      <c r="B36" s="21" t="s">
        <v>41</v>
      </c>
      <c r="C36" s="21" t="s">
        <v>69</v>
      </c>
      <c r="D36" s="17" t="s">
        <v>23</v>
      </c>
      <c r="E36" s="22" t="s">
        <v>70</v>
      </c>
      <c r="F36" s="23" t="s">
        <v>47</v>
      </c>
      <c r="G36" s="24">
        <v>0.5</v>
      </c>
      <c r="H36" s="25"/>
      <c r="I36" s="25">
        <f>ROUND(ROUND(H36,2)*ROUND(G36,3),2)</f>
        <v>0</v>
      </c>
      <c r="O36">
        <f>(I36*21)/100</f>
        <v>0</v>
      </c>
      <c r="P36" t="s">
        <v>22</v>
      </c>
    </row>
    <row r="37" spans="1:16" ht="38.25" x14ac:dyDescent="0.2">
      <c r="A37" s="26" t="s">
        <v>48</v>
      </c>
      <c r="E37" s="27" t="s">
        <v>49</v>
      </c>
    </row>
    <row r="38" spans="1:16" x14ac:dyDescent="0.2">
      <c r="A38" s="28" t="s">
        <v>50</v>
      </c>
      <c r="E38" s="29" t="s">
        <v>23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0"/>
  <sheetViews>
    <sheetView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0+O8+O120+O127+O140+O174+O262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71</v>
      </c>
      <c r="I3" s="31">
        <f>0+I8+I120+I127+I140+I174+I262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71</v>
      </c>
      <c r="D4" s="40"/>
      <c r="E4" s="13" t="s">
        <v>72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73</v>
      </c>
      <c r="F8" s="14"/>
      <c r="G8" s="14"/>
      <c r="H8" s="14"/>
      <c r="I8" s="20">
        <f>0+Q8</f>
        <v>0</v>
      </c>
      <c r="O8">
        <f>0+R8</f>
        <v>0</v>
      </c>
      <c r="Q8">
        <f>0+I9+I12+I15+I18+I21+I24+I27+I30+I33+I36+I39+I42+I45+I48+I51+I54+I57+I60+I63+I66+I69+I72+I75+I78+I81+I84+I87+I90+I93+I96+I99+I102+I105+I108+I111+I114+I117</f>
        <v>0</v>
      </c>
      <c r="R8">
        <f>0+O9+O12+O15+O18+O21+O24+O27+O30+O33+O36+O39+O42+O45+O48+O51+O54+O57+O60+O63+O66+O69+O72+O75+O78+O81+O84+O87+O90+O93+O96+O99+O102+O105+O108+O111+O114+O117</f>
        <v>0</v>
      </c>
    </row>
    <row r="9" spans="1:18" x14ac:dyDescent="0.2">
      <c r="A9" s="17" t="s">
        <v>44</v>
      </c>
      <c r="B9" s="21" t="s">
        <v>28</v>
      </c>
      <c r="C9" s="21" t="s">
        <v>74</v>
      </c>
      <c r="D9" s="17" t="s">
        <v>75</v>
      </c>
      <c r="E9" s="22" t="s">
        <v>76</v>
      </c>
      <c r="F9" s="23" t="s">
        <v>77</v>
      </c>
      <c r="G9" s="24">
        <v>12.56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51" x14ac:dyDescent="0.2">
      <c r="A10" s="26" t="s">
        <v>48</v>
      </c>
      <c r="E10" s="27" t="s">
        <v>78</v>
      </c>
    </row>
    <row r="11" spans="1:18" x14ac:dyDescent="0.2">
      <c r="A11" s="30" t="s">
        <v>50</v>
      </c>
      <c r="E11" s="29" t="s">
        <v>79</v>
      </c>
    </row>
    <row r="12" spans="1:18" x14ac:dyDescent="0.2">
      <c r="A12" s="17" t="s">
        <v>44</v>
      </c>
      <c r="B12" s="21" t="s">
        <v>22</v>
      </c>
      <c r="C12" s="21" t="s">
        <v>74</v>
      </c>
      <c r="D12" s="17" t="s">
        <v>80</v>
      </c>
      <c r="E12" s="22" t="s">
        <v>76</v>
      </c>
      <c r="F12" s="23" t="s">
        <v>77</v>
      </c>
      <c r="G12" s="24">
        <v>12.56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51" x14ac:dyDescent="0.2">
      <c r="A13" s="26" t="s">
        <v>48</v>
      </c>
      <c r="E13" s="27" t="s">
        <v>81</v>
      </c>
    </row>
    <row r="14" spans="1:18" x14ac:dyDescent="0.2">
      <c r="A14" s="30" t="s">
        <v>50</v>
      </c>
      <c r="E14" s="29" t="s">
        <v>79</v>
      </c>
    </row>
    <row r="15" spans="1:18" ht="25.5" x14ac:dyDescent="0.2">
      <c r="A15" s="17" t="s">
        <v>44</v>
      </c>
      <c r="B15" s="21" t="s">
        <v>21</v>
      </c>
      <c r="C15" s="21" t="s">
        <v>82</v>
      </c>
      <c r="D15" s="17" t="s">
        <v>75</v>
      </c>
      <c r="E15" s="22" t="s">
        <v>83</v>
      </c>
      <c r="F15" s="23" t="s">
        <v>77</v>
      </c>
      <c r="G15" s="24">
        <v>108.37</v>
      </c>
      <c r="H15" s="25"/>
      <c r="I15" s="25">
        <f>ROUND(ROUND(H15,2)*ROUND(G15,3),2)</f>
        <v>0</v>
      </c>
      <c r="O15">
        <f>(I15*21)/100</f>
        <v>0</v>
      </c>
      <c r="P15" t="s">
        <v>22</v>
      </c>
    </row>
    <row r="16" spans="1:18" ht="63.75" x14ac:dyDescent="0.2">
      <c r="A16" s="26" t="s">
        <v>48</v>
      </c>
      <c r="E16" s="27" t="s">
        <v>84</v>
      </c>
    </row>
    <row r="17" spans="1:16" x14ac:dyDescent="0.2">
      <c r="A17" s="30" t="s">
        <v>50</v>
      </c>
      <c r="E17" s="29" t="s">
        <v>85</v>
      </c>
    </row>
    <row r="18" spans="1:16" ht="25.5" x14ac:dyDescent="0.2">
      <c r="A18" s="17" t="s">
        <v>44</v>
      </c>
      <c r="B18" s="21" t="s">
        <v>32</v>
      </c>
      <c r="C18" s="21" t="s">
        <v>82</v>
      </c>
      <c r="D18" s="17" t="s">
        <v>80</v>
      </c>
      <c r="E18" s="22" t="s">
        <v>83</v>
      </c>
      <c r="F18" s="23" t="s">
        <v>77</v>
      </c>
      <c r="G18" s="24">
        <v>12.56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ht="63.75" x14ac:dyDescent="0.2">
      <c r="A19" s="26" t="s">
        <v>48</v>
      </c>
      <c r="E19" s="27" t="s">
        <v>86</v>
      </c>
    </row>
    <row r="20" spans="1:16" x14ac:dyDescent="0.2">
      <c r="A20" s="30" t="s">
        <v>50</v>
      </c>
      <c r="E20" s="29" t="s">
        <v>87</v>
      </c>
    </row>
    <row r="21" spans="1:16" x14ac:dyDescent="0.2">
      <c r="A21" s="17" t="s">
        <v>44</v>
      </c>
      <c r="B21" s="21" t="s">
        <v>34</v>
      </c>
      <c r="C21" s="21" t="s">
        <v>88</v>
      </c>
      <c r="D21" s="17" t="s">
        <v>23</v>
      </c>
      <c r="E21" s="22" t="s">
        <v>89</v>
      </c>
      <c r="F21" s="23" t="s">
        <v>77</v>
      </c>
      <c r="G21" s="24">
        <v>95.81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ht="51" x14ac:dyDescent="0.2">
      <c r="A22" s="26" t="s">
        <v>48</v>
      </c>
      <c r="E22" s="27" t="s">
        <v>90</v>
      </c>
    </row>
    <row r="23" spans="1:16" x14ac:dyDescent="0.2">
      <c r="A23" s="30" t="s">
        <v>50</v>
      </c>
      <c r="E23" s="29" t="s">
        <v>23</v>
      </c>
    </row>
    <row r="24" spans="1:16" ht="25.5" x14ac:dyDescent="0.2">
      <c r="A24" s="17" t="s">
        <v>44</v>
      </c>
      <c r="B24" s="21" t="s">
        <v>36</v>
      </c>
      <c r="C24" s="21" t="s">
        <v>91</v>
      </c>
      <c r="D24" s="17" t="s">
        <v>75</v>
      </c>
      <c r="E24" s="22" t="s">
        <v>92</v>
      </c>
      <c r="F24" s="23" t="s">
        <v>77</v>
      </c>
      <c r="G24" s="24">
        <v>250.11</v>
      </c>
      <c r="H24" s="25"/>
      <c r="I24" s="25">
        <f>ROUND(ROUND(H24,2)*ROUND(G24,3),2)</f>
        <v>0</v>
      </c>
      <c r="O24">
        <f>(I24*21)/100</f>
        <v>0</v>
      </c>
      <c r="P24" t="s">
        <v>22</v>
      </c>
    </row>
    <row r="25" spans="1:16" ht="63.75" x14ac:dyDescent="0.2">
      <c r="A25" s="26" t="s">
        <v>48</v>
      </c>
      <c r="E25" s="27" t="s">
        <v>93</v>
      </c>
    </row>
    <row r="26" spans="1:16" x14ac:dyDescent="0.2">
      <c r="A26" s="30" t="s">
        <v>50</v>
      </c>
      <c r="E26" s="29" t="s">
        <v>94</v>
      </c>
    </row>
    <row r="27" spans="1:16" ht="25.5" x14ac:dyDescent="0.2">
      <c r="A27" s="17" t="s">
        <v>44</v>
      </c>
      <c r="B27" s="21" t="s">
        <v>61</v>
      </c>
      <c r="C27" s="21" t="s">
        <v>91</v>
      </c>
      <c r="D27" s="17" t="s">
        <v>80</v>
      </c>
      <c r="E27" s="22" t="s">
        <v>92</v>
      </c>
      <c r="F27" s="23" t="s">
        <v>77</v>
      </c>
      <c r="G27" s="24">
        <v>250.11</v>
      </c>
      <c r="H27" s="25"/>
      <c r="I27" s="25">
        <f>ROUND(ROUND(H27,2)*ROUND(G27,3),2)</f>
        <v>0</v>
      </c>
      <c r="O27">
        <f>(I27*21)/100</f>
        <v>0</v>
      </c>
      <c r="P27" t="s">
        <v>22</v>
      </c>
    </row>
    <row r="28" spans="1:16" ht="63.75" x14ac:dyDescent="0.2">
      <c r="A28" s="26" t="s">
        <v>48</v>
      </c>
      <c r="E28" s="27" t="s">
        <v>95</v>
      </c>
    </row>
    <row r="29" spans="1:16" x14ac:dyDescent="0.2">
      <c r="A29" s="30" t="s">
        <v>50</v>
      </c>
      <c r="E29" s="29" t="s">
        <v>94</v>
      </c>
    </row>
    <row r="30" spans="1:16" x14ac:dyDescent="0.2">
      <c r="A30" s="17" t="s">
        <v>44</v>
      </c>
      <c r="B30" s="21" t="s">
        <v>64</v>
      </c>
      <c r="C30" s="21" t="s">
        <v>96</v>
      </c>
      <c r="D30" s="17" t="s">
        <v>75</v>
      </c>
      <c r="E30" s="22" t="s">
        <v>97</v>
      </c>
      <c r="F30" s="23" t="s">
        <v>98</v>
      </c>
      <c r="G30" s="24">
        <v>30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6" ht="38.25" x14ac:dyDescent="0.2">
      <c r="A31" s="26" t="s">
        <v>48</v>
      </c>
      <c r="E31" s="27" t="s">
        <v>99</v>
      </c>
    </row>
    <row r="32" spans="1:16" x14ac:dyDescent="0.2">
      <c r="A32" s="30" t="s">
        <v>50</v>
      </c>
      <c r="E32" s="29" t="s">
        <v>23</v>
      </c>
    </row>
    <row r="33" spans="1:16" x14ac:dyDescent="0.2">
      <c r="A33" s="17" t="s">
        <v>44</v>
      </c>
      <c r="B33" s="21" t="s">
        <v>39</v>
      </c>
      <c r="C33" s="21" t="s">
        <v>96</v>
      </c>
      <c r="D33" s="17" t="s">
        <v>80</v>
      </c>
      <c r="E33" s="22" t="s">
        <v>97</v>
      </c>
      <c r="F33" s="23" t="s">
        <v>98</v>
      </c>
      <c r="G33" s="24">
        <v>240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38.25" x14ac:dyDescent="0.2">
      <c r="A34" s="26" t="s">
        <v>48</v>
      </c>
      <c r="E34" s="27" t="s">
        <v>100</v>
      </c>
    </row>
    <row r="35" spans="1:16" x14ac:dyDescent="0.2">
      <c r="A35" s="30" t="s">
        <v>50</v>
      </c>
      <c r="E35" s="29" t="s">
        <v>23</v>
      </c>
    </row>
    <row r="36" spans="1:16" x14ac:dyDescent="0.2">
      <c r="A36" s="17" t="s">
        <v>44</v>
      </c>
      <c r="B36" s="21" t="s">
        <v>41</v>
      </c>
      <c r="C36" s="21" t="s">
        <v>101</v>
      </c>
      <c r="D36" s="17" t="s">
        <v>75</v>
      </c>
      <c r="E36" s="22" t="s">
        <v>102</v>
      </c>
      <c r="F36" s="23" t="s">
        <v>103</v>
      </c>
      <c r="G36" s="24">
        <v>30</v>
      </c>
      <c r="H36" s="25"/>
      <c r="I36" s="25">
        <f>ROUND(ROUND(H36,2)*ROUND(G36,3),2)</f>
        <v>0</v>
      </c>
      <c r="O36">
        <f>(I36*21)/100</f>
        <v>0</v>
      </c>
      <c r="P36" t="s">
        <v>22</v>
      </c>
    </row>
    <row r="37" spans="1:16" ht="38.25" x14ac:dyDescent="0.2">
      <c r="A37" s="26" t="s">
        <v>48</v>
      </c>
      <c r="E37" s="27" t="s">
        <v>104</v>
      </c>
    </row>
    <row r="38" spans="1:16" x14ac:dyDescent="0.2">
      <c r="A38" s="30" t="s">
        <v>50</v>
      </c>
      <c r="E38" s="29" t="s">
        <v>23</v>
      </c>
    </row>
    <row r="39" spans="1:16" x14ac:dyDescent="0.2">
      <c r="A39" s="17" t="s">
        <v>44</v>
      </c>
      <c r="B39" s="21" t="s">
        <v>105</v>
      </c>
      <c r="C39" s="21" t="s">
        <v>101</v>
      </c>
      <c r="D39" s="17" t="s">
        <v>80</v>
      </c>
      <c r="E39" s="22" t="s">
        <v>102</v>
      </c>
      <c r="F39" s="23" t="s">
        <v>103</v>
      </c>
      <c r="G39" s="24">
        <v>30</v>
      </c>
      <c r="H39" s="25"/>
      <c r="I39" s="25">
        <f>ROUND(ROUND(H39,2)*ROUND(G39,3),2)</f>
        <v>0</v>
      </c>
      <c r="O39">
        <f>(I39*21)/100</f>
        <v>0</v>
      </c>
      <c r="P39" t="s">
        <v>22</v>
      </c>
    </row>
    <row r="40" spans="1:16" ht="38.25" x14ac:dyDescent="0.2">
      <c r="A40" s="26" t="s">
        <v>48</v>
      </c>
      <c r="E40" s="27" t="s">
        <v>106</v>
      </c>
    </row>
    <row r="41" spans="1:16" x14ac:dyDescent="0.2">
      <c r="A41" s="30" t="s">
        <v>50</v>
      </c>
      <c r="E41" s="29" t="s">
        <v>23</v>
      </c>
    </row>
    <row r="42" spans="1:16" x14ac:dyDescent="0.2">
      <c r="A42" s="17" t="s">
        <v>44</v>
      </c>
      <c r="B42" s="21" t="s">
        <v>107</v>
      </c>
      <c r="C42" s="21" t="s">
        <v>108</v>
      </c>
      <c r="D42" s="17" t="s">
        <v>23</v>
      </c>
      <c r="E42" s="22" t="s">
        <v>109</v>
      </c>
      <c r="F42" s="23" t="s">
        <v>110</v>
      </c>
      <c r="G42" s="24">
        <v>15</v>
      </c>
      <c r="H42" s="25"/>
      <c r="I42" s="25">
        <f>ROUND(ROUND(H42,2)*ROUND(G42,3),2)</f>
        <v>0</v>
      </c>
      <c r="O42">
        <f>(I42*21)/100</f>
        <v>0</v>
      </c>
      <c r="P42" t="s">
        <v>22</v>
      </c>
    </row>
    <row r="43" spans="1:16" ht="25.5" x14ac:dyDescent="0.2">
      <c r="A43" s="26" t="s">
        <v>48</v>
      </c>
      <c r="E43" s="27" t="s">
        <v>111</v>
      </c>
    </row>
    <row r="44" spans="1:16" x14ac:dyDescent="0.2">
      <c r="A44" s="30" t="s">
        <v>50</v>
      </c>
      <c r="E44" s="29" t="s">
        <v>112</v>
      </c>
    </row>
    <row r="45" spans="1:16" x14ac:dyDescent="0.2">
      <c r="A45" s="17" t="s">
        <v>44</v>
      </c>
      <c r="B45" s="21" t="s">
        <v>113</v>
      </c>
      <c r="C45" s="21" t="s">
        <v>114</v>
      </c>
      <c r="D45" s="17" t="s">
        <v>23</v>
      </c>
      <c r="E45" s="22" t="s">
        <v>115</v>
      </c>
      <c r="F45" s="23" t="s">
        <v>110</v>
      </c>
      <c r="G45" s="24">
        <v>1.5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ht="25.5" x14ac:dyDescent="0.2">
      <c r="A46" s="26" t="s">
        <v>48</v>
      </c>
      <c r="E46" s="27" t="s">
        <v>116</v>
      </c>
    </row>
    <row r="47" spans="1:16" x14ac:dyDescent="0.2">
      <c r="A47" s="30" t="s">
        <v>50</v>
      </c>
      <c r="E47" s="29" t="s">
        <v>117</v>
      </c>
    </row>
    <row r="48" spans="1:16" x14ac:dyDescent="0.2">
      <c r="A48" s="17" t="s">
        <v>44</v>
      </c>
      <c r="B48" s="21" t="s">
        <v>118</v>
      </c>
      <c r="C48" s="21" t="s">
        <v>119</v>
      </c>
      <c r="D48" s="17" t="s">
        <v>23</v>
      </c>
      <c r="E48" s="22" t="s">
        <v>120</v>
      </c>
      <c r="F48" s="23" t="s">
        <v>121</v>
      </c>
      <c r="G48" s="24">
        <v>107.88</v>
      </c>
      <c r="H48" s="25"/>
      <c r="I48" s="25">
        <f>ROUND(ROUND(H48,2)*ROUND(G48,3),2)</f>
        <v>0</v>
      </c>
      <c r="O48">
        <f>(I48*21)/100</f>
        <v>0</v>
      </c>
      <c r="P48" t="s">
        <v>22</v>
      </c>
    </row>
    <row r="49" spans="1:16" ht="25.5" x14ac:dyDescent="0.2">
      <c r="A49" s="26" t="s">
        <v>48</v>
      </c>
      <c r="E49" s="27" t="s">
        <v>122</v>
      </c>
    </row>
    <row r="50" spans="1:16" x14ac:dyDescent="0.2">
      <c r="A50" s="30" t="s">
        <v>50</v>
      </c>
      <c r="E50" s="29" t="s">
        <v>123</v>
      </c>
    </row>
    <row r="51" spans="1:16" x14ac:dyDescent="0.2">
      <c r="A51" s="17" t="s">
        <v>44</v>
      </c>
      <c r="B51" s="21" t="s">
        <v>124</v>
      </c>
      <c r="C51" s="21" t="s">
        <v>125</v>
      </c>
      <c r="D51" s="17" t="s">
        <v>23</v>
      </c>
      <c r="E51" s="22" t="s">
        <v>126</v>
      </c>
      <c r="F51" s="23" t="s">
        <v>121</v>
      </c>
      <c r="G51" s="24">
        <v>160.63</v>
      </c>
      <c r="H51" s="25"/>
      <c r="I51" s="25">
        <f>ROUND(ROUND(H51,2)*ROUND(G51,3),2)</f>
        <v>0</v>
      </c>
      <c r="O51">
        <f>(I51*21)/100</f>
        <v>0</v>
      </c>
      <c r="P51" t="s">
        <v>22</v>
      </c>
    </row>
    <row r="52" spans="1:16" ht="38.25" x14ac:dyDescent="0.2">
      <c r="A52" s="26" t="s">
        <v>48</v>
      </c>
      <c r="E52" s="27" t="s">
        <v>127</v>
      </c>
    </row>
    <row r="53" spans="1:16" ht="51" x14ac:dyDescent="0.2">
      <c r="A53" s="30" t="s">
        <v>50</v>
      </c>
      <c r="E53" s="29" t="s">
        <v>128</v>
      </c>
    </row>
    <row r="54" spans="1:16" x14ac:dyDescent="0.2">
      <c r="A54" s="17" t="s">
        <v>44</v>
      </c>
      <c r="B54" s="21" t="s">
        <v>129</v>
      </c>
      <c r="C54" s="21" t="s">
        <v>130</v>
      </c>
      <c r="D54" s="17" t="s">
        <v>23</v>
      </c>
      <c r="E54" s="22" t="s">
        <v>131</v>
      </c>
      <c r="F54" s="23" t="s">
        <v>121</v>
      </c>
      <c r="G54" s="24">
        <v>160.63</v>
      </c>
      <c r="H54" s="25"/>
      <c r="I54" s="25">
        <f>ROUND(ROUND(H54,2)*ROUND(G54,3),2)</f>
        <v>0</v>
      </c>
      <c r="O54">
        <f>(I54*21)/100</f>
        <v>0</v>
      </c>
      <c r="P54" t="s">
        <v>22</v>
      </c>
    </row>
    <row r="55" spans="1:16" ht="38.25" x14ac:dyDescent="0.2">
      <c r="A55" s="26" t="s">
        <v>48</v>
      </c>
      <c r="E55" s="27" t="s">
        <v>132</v>
      </c>
    </row>
    <row r="56" spans="1:16" x14ac:dyDescent="0.2">
      <c r="A56" s="30" t="s">
        <v>50</v>
      </c>
      <c r="E56" s="29" t="s">
        <v>23</v>
      </c>
    </row>
    <row r="57" spans="1:16" x14ac:dyDescent="0.2">
      <c r="A57" s="17" t="s">
        <v>44</v>
      </c>
      <c r="B57" s="21" t="s">
        <v>133</v>
      </c>
      <c r="C57" s="21" t="s">
        <v>134</v>
      </c>
      <c r="D57" s="17" t="s">
        <v>23</v>
      </c>
      <c r="E57" s="22" t="s">
        <v>135</v>
      </c>
      <c r="F57" s="23" t="s">
        <v>121</v>
      </c>
      <c r="G57" s="24">
        <v>68.840999999999994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ht="38.25" x14ac:dyDescent="0.2">
      <c r="A58" s="26" t="s">
        <v>48</v>
      </c>
      <c r="E58" s="27" t="s">
        <v>136</v>
      </c>
    </row>
    <row r="59" spans="1:16" ht="51" x14ac:dyDescent="0.2">
      <c r="A59" s="30" t="s">
        <v>50</v>
      </c>
      <c r="E59" s="29" t="s">
        <v>137</v>
      </c>
    </row>
    <row r="60" spans="1:16" x14ac:dyDescent="0.2">
      <c r="A60" s="17" t="s">
        <v>44</v>
      </c>
      <c r="B60" s="21" t="s">
        <v>138</v>
      </c>
      <c r="C60" s="21" t="s">
        <v>139</v>
      </c>
      <c r="D60" s="17" t="s">
        <v>23</v>
      </c>
      <c r="E60" s="22" t="s">
        <v>140</v>
      </c>
      <c r="F60" s="23" t="s">
        <v>77</v>
      </c>
      <c r="G60" s="24">
        <v>503.38</v>
      </c>
      <c r="H60" s="25"/>
      <c r="I60" s="25">
        <f>ROUND(ROUND(H60,2)*ROUND(G60,3),2)</f>
        <v>0</v>
      </c>
      <c r="O60">
        <f>(I60*21)/100</f>
        <v>0</v>
      </c>
      <c r="P60" t="s">
        <v>22</v>
      </c>
    </row>
    <row r="61" spans="1:16" ht="25.5" x14ac:dyDescent="0.2">
      <c r="A61" s="26" t="s">
        <v>48</v>
      </c>
      <c r="E61" s="27" t="s">
        <v>141</v>
      </c>
    </row>
    <row r="62" spans="1:16" x14ac:dyDescent="0.2">
      <c r="A62" s="30" t="s">
        <v>50</v>
      </c>
      <c r="E62" s="29" t="s">
        <v>142</v>
      </c>
    </row>
    <row r="63" spans="1:16" x14ac:dyDescent="0.2">
      <c r="A63" s="17" t="s">
        <v>44</v>
      </c>
      <c r="B63" s="21" t="s">
        <v>143</v>
      </c>
      <c r="C63" s="21" t="s">
        <v>144</v>
      </c>
      <c r="D63" s="17" t="s">
        <v>23</v>
      </c>
      <c r="E63" s="22" t="s">
        <v>145</v>
      </c>
      <c r="F63" s="23" t="s">
        <v>77</v>
      </c>
      <c r="G63" s="24">
        <v>503.38</v>
      </c>
      <c r="H63" s="25"/>
      <c r="I63" s="25">
        <f>ROUND(ROUND(H63,2)*ROUND(G63,3),2)</f>
        <v>0</v>
      </c>
      <c r="O63">
        <f>(I63*21)/100</f>
        <v>0</v>
      </c>
      <c r="P63" t="s">
        <v>22</v>
      </c>
    </row>
    <row r="64" spans="1:16" ht="25.5" x14ac:dyDescent="0.2">
      <c r="A64" s="26" t="s">
        <v>48</v>
      </c>
      <c r="E64" s="27" t="s">
        <v>146</v>
      </c>
    </row>
    <row r="65" spans="1:16" x14ac:dyDescent="0.2">
      <c r="A65" s="30" t="s">
        <v>50</v>
      </c>
      <c r="E65" s="29" t="s">
        <v>142</v>
      </c>
    </row>
    <row r="66" spans="1:16" x14ac:dyDescent="0.2">
      <c r="A66" s="17" t="s">
        <v>44</v>
      </c>
      <c r="B66" s="21" t="s">
        <v>147</v>
      </c>
      <c r="C66" s="21" t="s">
        <v>148</v>
      </c>
      <c r="D66" s="17" t="s">
        <v>23</v>
      </c>
      <c r="E66" s="22" t="s">
        <v>149</v>
      </c>
      <c r="F66" s="23" t="s">
        <v>121</v>
      </c>
      <c r="G66" s="24">
        <v>160.63</v>
      </c>
      <c r="H66" s="25"/>
      <c r="I66" s="25">
        <f>ROUND(ROUND(H66,2)*ROUND(G66,3),2)</f>
        <v>0</v>
      </c>
      <c r="O66">
        <f>(I66*21)/100</f>
        <v>0</v>
      </c>
      <c r="P66" t="s">
        <v>22</v>
      </c>
    </row>
    <row r="67" spans="1:16" ht="25.5" x14ac:dyDescent="0.2">
      <c r="A67" s="26" t="s">
        <v>48</v>
      </c>
      <c r="E67" s="27" t="s">
        <v>150</v>
      </c>
    </row>
    <row r="68" spans="1:16" x14ac:dyDescent="0.2">
      <c r="A68" s="30" t="s">
        <v>50</v>
      </c>
      <c r="E68" s="29" t="s">
        <v>23</v>
      </c>
    </row>
    <row r="69" spans="1:16" x14ac:dyDescent="0.2">
      <c r="A69" s="17" t="s">
        <v>44</v>
      </c>
      <c r="B69" s="21" t="s">
        <v>151</v>
      </c>
      <c r="C69" s="21" t="s">
        <v>152</v>
      </c>
      <c r="D69" s="17" t="s">
        <v>23</v>
      </c>
      <c r="E69" s="22" t="s">
        <v>153</v>
      </c>
      <c r="F69" s="23" t="s">
        <v>121</v>
      </c>
      <c r="G69" s="24">
        <v>68.840999999999994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ht="25.5" x14ac:dyDescent="0.2">
      <c r="A70" s="26" t="s">
        <v>48</v>
      </c>
      <c r="E70" s="27" t="s">
        <v>154</v>
      </c>
    </row>
    <row r="71" spans="1:16" x14ac:dyDescent="0.2">
      <c r="A71" s="30" t="s">
        <v>50</v>
      </c>
      <c r="E71" s="29" t="s">
        <v>23</v>
      </c>
    </row>
    <row r="72" spans="1:16" x14ac:dyDescent="0.2">
      <c r="A72" s="17" t="s">
        <v>44</v>
      </c>
      <c r="B72" s="21" t="s">
        <v>155</v>
      </c>
      <c r="C72" s="21" t="s">
        <v>156</v>
      </c>
      <c r="D72" s="17" t="s">
        <v>23</v>
      </c>
      <c r="E72" s="22" t="s">
        <v>157</v>
      </c>
      <c r="F72" s="23" t="s">
        <v>121</v>
      </c>
      <c r="G72" s="24">
        <v>160.63</v>
      </c>
      <c r="H72" s="25"/>
      <c r="I72" s="25">
        <f>ROUND(ROUND(H72,2)*ROUND(G72,3),2)</f>
        <v>0</v>
      </c>
      <c r="O72">
        <f>(I72*21)/100</f>
        <v>0</v>
      </c>
      <c r="P72" t="s">
        <v>22</v>
      </c>
    </row>
    <row r="73" spans="1:16" ht="38.25" x14ac:dyDescent="0.2">
      <c r="A73" s="26" t="s">
        <v>48</v>
      </c>
      <c r="E73" s="27" t="s">
        <v>158</v>
      </c>
    </row>
    <row r="74" spans="1:16" x14ac:dyDescent="0.2">
      <c r="A74" s="30" t="s">
        <v>50</v>
      </c>
      <c r="E74" s="29" t="s">
        <v>23</v>
      </c>
    </row>
    <row r="75" spans="1:16" x14ac:dyDescent="0.2">
      <c r="A75" s="17" t="s">
        <v>44</v>
      </c>
      <c r="B75" s="21" t="s">
        <v>159</v>
      </c>
      <c r="C75" s="21" t="s">
        <v>160</v>
      </c>
      <c r="D75" s="17" t="s">
        <v>23</v>
      </c>
      <c r="E75" s="22" t="s">
        <v>161</v>
      </c>
      <c r="F75" s="23" t="s">
        <v>121</v>
      </c>
      <c r="G75" s="24">
        <v>68.840999999999994</v>
      </c>
      <c r="H75" s="25"/>
      <c r="I75" s="25">
        <f>ROUND(ROUND(H75,2)*ROUND(G75,3),2)</f>
        <v>0</v>
      </c>
      <c r="O75">
        <f>(I75*21)/100</f>
        <v>0</v>
      </c>
      <c r="P75" t="s">
        <v>22</v>
      </c>
    </row>
    <row r="76" spans="1:16" ht="51" x14ac:dyDescent="0.2">
      <c r="A76" s="26" t="s">
        <v>48</v>
      </c>
      <c r="E76" s="27" t="s">
        <v>162</v>
      </c>
    </row>
    <row r="77" spans="1:16" x14ac:dyDescent="0.2">
      <c r="A77" s="30" t="s">
        <v>50</v>
      </c>
      <c r="E77" s="29" t="s">
        <v>163</v>
      </c>
    </row>
    <row r="78" spans="1:16" x14ac:dyDescent="0.2">
      <c r="A78" s="17" t="s">
        <v>44</v>
      </c>
      <c r="B78" s="21" t="s">
        <v>164</v>
      </c>
      <c r="C78" s="21" t="s">
        <v>165</v>
      </c>
      <c r="D78" s="17" t="s">
        <v>75</v>
      </c>
      <c r="E78" s="22" t="s">
        <v>166</v>
      </c>
      <c r="F78" s="23" t="s">
        <v>121</v>
      </c>
      <c r="G78" s="24">
        <v>291.50700000000001</v>
      </c>
      <c r="H78" s="25"/>
      <c r="I78" s="25">
        <f>ROUND(ROUND(H78,2)*ROUND(G78,3),2)</f>
        <v>0</v>
      </c>
      <c r="O78">
        <f>(I78*21)/100</f>
        <v>0</v>
      </c>
      <c r="P78" t="s">
        <v>22</v>
      </c>
    </row>
    <row r="79" spans="1:16" ht="25.5" x14ac:dyDescent="0.2">
      <c r="A79" s="26" t="s">
        <v>48</v>
      </c>
      <c r="E79" s="27" t="s">
        <v>167</v>
      </c>
    </row>
    <row r="80" spans="1:16" ht="25.5" x14ac:dyDescent="0.2">
      <c r="A80" s="30" t="s">
        <v>50</v>
      </c>
      <c r="E80" s="29" t="s">
        <v>168</v>
      </c>
    </row>
    <row r="81" spans="1:16" x14ac:dyDescent="0.2">
      <c r="A81" s="17" t="s">
        <v>44</v>
      </c>
      <c r="B81" s="21" t="s">
        <v>169</v>
      </c>
      <c r="C81" s="21" t="s">
        <v>165</v>
      </c>
      <c r="D81" s="17" t="s">
        <v>80</v>
      </c>
      <c r="E81" s="22" t="s">
        <v>166</v>
      </c>
      <c r="F81" s="23" t="s">
        <v>121</v>
      </c>
      <c r="G81" s="24">
        <v>129.995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ht="25.5" x14ac:dyDescent="0.2">
      <c r="A82" s="26" t="s">
        <v>48</v>
      </c>
      <c r="E82" s="27" t="s">
        <v>170</v>
      </c>
    </row>
    <row r="83" spans="1:16" ht="25.5" x14ac:dyDescent="0.2">
      <c r="A83" s="30" t="s">
        <v>50</v>
      </c>
      <c r="E83" s="29" t="s">
        <v>171</v>
      </c>
    </row>
    <row r="84" spans="1:16" x14ac:dyDescent="0.2">
      <c r="A84" s="17" t="s">
        <v>44</v>
      </c>
      <c r="B84" s="21" t="s">
        <v>172</v>
      </c>
      <c r="C84" s="21" t="s">
        <v>173</v>
      </c>
      <c r="D84" s="17" t="s">
        <v>23</v>
      </c>
      <c r="E84" s="22" t="s">
        <v>174</v>
      </c>
      <c r="F84" s="23" t="s">
        <v>175</v>
      </c>
      <c r="G84" s="24">
        <v>141.01499999999999</v>
      </c>
      <c r="H84" s="25"/>
      <c r="I84" s="25">
        <f>ROUND(ROUND(H84,2)*ROUND(G84,3),2)</f>
        <v>0</v>
      </c>
      <c r="O84">
        <f>(I84*21)/100</f>
        <v>0</v>
      </c>
      <c r="P84" t="s">
        <v>22</v>
      </c>
    </row>
    <row r="85" spans="1:16" ht="38.25" x14ac:dyDescent="0.2">
      <c r="A85" s="26" t="s">
        <v>48</v>
      </c>
      <c r="E85" s="27" t="s">
        <v>176</v>
      </c>
    </row>
    <row r="86" spans="1:16" x14ac:dyDescent="0.2">
      <c r="A86" s="30" t="s">
        <v>50</v>
      </c>
      <c r="E86" s="29" t="s">
        <v>177</v>
      </c>
    </row>
    <row r="87" spans="1:16" x14ac:dyDescent="0.2">
      <c r="A87" s="17" t="s">
        <v>44</v>
      </c>
      <c r="B87" s="21" t="s">
        <v>178</v>
      </c>
      <c r="C87" s="21" t="s">
        <v>179</v>
      </c>
      <c r="D87" s="17" t="s">
        <v>23</v>
      </c>
      <c r="E87" s="22" t="s">
        <v>180</v>
      </c>
      <c r="F87" s="23" t="s">
        <v>121</v>
      </c>
      <c r="G87" s="24">
        <v>161.512</v>
      </c>
      <c r="H87" s="25"/>
      <c r="I87" s="25">
        <f>ROUND(ROUND(H87,2)*ROUND(G87,3),2)</f>
        <v>0</v>
      </c>
      <c r="O87">
        <f>(I87*21)/100</f>
        <v>0</v>
      </c>
      <c r="P87" t="s">
        <v>22</v>
      </c>
    </row>
    <row r="88" spans="1:16" ht="38.25" x14ac:dyDescent="0.2">
      <c r="A88" s="26" t="s">
        <v>48</v>
      </c>
      <c r="E88" s="27" t="s">
        <v>181</v>
      </c>
    </row>
    <row r="89" spans="1:16" ht="25.5" x14ac:dyDescent="0.2">
      <c r="A89" s="30" t="s">
        <v>50</v>
      </c>
      <c r="E89" s="29" t="s">
        <v>182</v>
      </c>
    </row>
    <row r="90" spans="1:16" x14ac:dyDescent="0.2">
      <c r="A90" s="17" t="s">
        <v>44</v>
      </c>
      <c r="B90" s="21" t="s">
        <v>183</v>
      </c>
      <c r="C90" s="21" t="s">
        <v>184</v>
      </c>
      <c r="D90" s="17" t="s">
        <v>23</v>
      </c>
      <c r="E90" s="22" t="s">
        <v>185</v>
      </c>
      <c r="F90" s="23" t="s">
        <v>121</v>
      </c>
      <c r="G90" s="24">
        <v>24.306000000000001</v>
      </c>
      <c r="H90" s="25"/>
      <c r="I90" s="25">
        <f>ROUND(ROUND(H90,2)*ROUND(G90,3),2)</f>
        <v>0</v>
      </c>
      <c r="O90">
        <f>(I90*21)/100</f>
        <v>0</v>
      </c>
      <c r="P90" t="s">
        <v>22</v>
      </c>
    </row>
    <row r="91" spans="1:16" ht="25.5" x14ac:dyDescent="0.2">
      <c r="A91" s="26" t="s">
        <v>48</v>
      </c>
      <c r="E91" s="27" t="s">
        <v>186</v>
      </c>
    </row>
    <row r="92" spans="1:16" x14ac:dyDescent="0.2">
      <c r="A92" s="30" t="s">
        <v>50</v>
      </c>
      <c r="E92" s="29" t="s">
        <v>187</v>
      </c>
    </row>
    <row r="93" spans="1:16" x14ac:dyDescent="0.2">
      <c r="A93" s="17" t="s">
        <v>44</v>
      </c>
      <c r="B93" s="21" t="s">
        <v>188</v>
      </c>
      <c r="C93" s="21" t="s">
        <v>189</v>
      </c>
      <c r="D93" s="17" t="s">
        <v>23</v>
      </c>
      <c r="E93" s="22" t="s">
        <v>190</v>
      </c>
      <c r="F93" s="23" t="s">
        <v>121</v>
      </c>
      <c r="G93" s="24">
        <v>24.306000000000001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ht="25.5" x14ac:dyDescent="0.2">
      <c r="A94" s="26" t="s">
        <v>48</v>
      </c>
      <c r="E94" s="27" t="s">
        <v>191</v>
      </c>
    </row>
    <row r="95" spans="1:16" x14ac:dyDescent="0.2">
      <c r="A95" s="30" t="s">
        <v>50</v>
      </c>
      <c r="E95" s="29" t="s">
        <v>23</v>
      </c>
    </row>
    <row r="96" spans="1:16" x14ac:dyDescent="0.2">
      <c r="A96" s="17" t="s">
        <v>44</v>
      </c>
      <c r="B96" s="21" t="s">
        <v>192</v>
      </c>
      <c r="C96" s="21" t="s">
        <v>193</v>
      </c>
      <c r="D96" s="17" t="s">
        <v>23</v>
      </c>
      <c r="E96" s="22" t="s">
        <v>194</v>
      </c>
      <c r="F96" s="23" t="s">
        <v>121</v>
      </c>
      <c r="G96" s="24">
        <v>26.297999999999998</v>
      </c>
      <c r="H96" s="25"/>
      <c r="I96" s="25">
        <f>ROUND(ROUND(H96,2)*ROUND(G96,3),2)</f>
        <v>0</v>
      </c>
      <c r="O96">
        <f>(I96*21)/100</f>
        <v>0</v>
      </c>
      <c r="P96" t="s">
        <v>22</v>
      </c>
    </row>
    <row r="97" spans="1:16" ht="25.5" x14ac:dyDescent="0.2">
      <c r="A97" s="26" t="s">
        <v>48</v>
      </c>
      <c r="E97" s="27" t="s">
        <v>195</v>
      </c>
    </row>
    <row r="98" spans="1:16" ht="38.25" x14ac:dyDescent="0.2">
      <c r="A98" s="30" t="s">
        <v>50</v>
      </c>
      <c r="E98" s="29" t="s">
        <v>196</v>
      </c>
    </row>
    <row r="99" spans="1:16" x14ac:dyDescent="0.2">
      <c r="A99" s="17" t="s">
        <v>44</v>
      </c>
      <c r="B99" s="21" t="s">
        <v>197</v>
      </c>
      <c r="C99" s="21" t="s">
        <v>198</v>
      </c>
      <c r="D99" s="17" t="s">
        <v>75</v>
      </c>
      <c r="E99" s="22" t="s">
        <v>199</v>
      </c>
      <c r="F99" s="23" t="s">
        <v>121</v>
      </c>
      <c r="G99" s="24">
        <v>23.504000000000001</v>
      </c>
      <c r="H99" s="25"/>
      <c r="I99" s="25">
        <f>ROUND(ROUND(H99,2)*ROUND(G99,3),2)</f>
        <v>0</v>
      </c>
      <c r="O99">
        <f>(I99*21)/100</f>
        <v>0</v>
      </c>
      <c r="P99" t="s">
        <v>22</v>
      </c>
    </row>
    <row r="100" spans="1:16" ht="38.25" x14ac:dyDescent="0.2">
      <c r="A100" s="26" t="s">
        <v>48</v>
      </c>
      <c r="E100" s="27" t="s">
        <v>200</v>
      </c>
    </row>
    <row r="101" spans="1:16" x14ac:dyDescent="0.2">
      <c r="A101" s="30" t="s">
        <v>50</v>
      </c>
      <c r="E101" s="29" t="s">
        <v>23</v>
      </c>
    </row>
    <row r="102" spans="1:16" x14ac:dyDescent="0.2">
      <c r="A102" s="17" t="s">
        <v>44</v>
      </c>
      <c r="B102" s="21" t="s">
        <v>201</v>
      </c>
      <c r="C102" s="21" t="s">
        <v>198</v>
      </c>
      <c r="D102" s="17" t="s">
        <v>80</v>
      </c>
      <c r="E102" s="22" t="s">
        <v>199</v>
      </c>
      <c r="F102" s="23" t="s">
        <v>121</v>
      </c>
      <c r="G102" s="24">
        <v>2.794</v>
      </c>
      <c r="H102" s="25"/>
      <c r="I102" s="25">
        <f>ROUND(ROUND(H102,2)*ROUND(G102,3),2)</f>
        <v>0</v>
      </c>
      <c r="O102">
        <f>(I102*21)/100</f>
        <v>0</v>
      </c>
      <c r="P102" t="s">
        <v>22</v>
      </c>
    </row>
    <row r="103" spans="1:16" ht="38.25" x14ac:dyDescent="0.2">
      <c r="A103" s="26" t="s">
        <v>48</v>
      </c>
      <c r="E103" s="27" t="s">
        <v>202</v>
      </c>
    </row>
    <row r="104" spans="1:16" x14ac:dyDescent="0.2">
      <c r="A104" s="30" t="s">
        <v>50</v>
      </c>
      <c r="E104" s="29" t="s">
        <v>23</v>
      </c>
    </row>
    <row r="105" spans="1:16" x14ac:dyDescent="0.2">
      <c r="A105" s="17" t="s">
        <v>44</v>
      </c>
      <c r="B105" s="21" t="s">
        <v>203</v>
      </c>
      <c r="C105" s="21" t="s">
        <v>204</v>
      </c>
      <c r="D105" s="17" t="s">
        <v>23</v>
      </c>
      <c r="E105" s="22" t="s">
        <v>205</v>
      </c>
      <c r="F105" s="23" t="s">
        <v>121</v>
      </c>
      <c r="G105" s="24">
        <v>160.63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ht="25.5" x14ac:dyDescent="0.2">
      <c r="A106" s="26" t="s">
        <v>48</v>
      </c>
      <c r="E106" s="27" t="s">
        <v>206</v>
      </c>
    </row>
    <row r="107" spans="1:16" x14ac:dyDescent="0.2">
      <c r="A107" s="30" t="s">
        <v>50</v>
      </c>
      <c r="E107" s="29" t="s">
        <v>23</v>
      </c>
    </row>
    <row r="108" spans="1:16" x14ac:dyDescent="0.2">
      <c r="A108" s="17" t="s">
        <v>44</v>
      </c>
      <c r="B108" s="21" t="s">
        <v>207</v>
      </c>
      <c r="C108" s="21" t="s">
        <v>208</v>
      </c>
      <c r="D108" s="17" t="s">
        <v>23</v>
      </c>
      <c r="E108" s="22" t="s">
        <v>205</v>
      </c>
      <c r="F108" s="23" t="s">
        <v>121</v>
      </c>
      <c r="G108" s="24">
        <v>160.63</v>
      </c>
      <c r="H108" s="25"/>
      <c r="I108" s="25">
        <f>ROUND(ROUND(H108,2)*ROUND(G108,3),2)</f>
        <v>0</v>
      </c>
      <c r="O108">
        <f>(I108*21)/100</f>
        <v>0</v>
      </c>
      <c r="P108" t="s">
        <v>22</v>
      </c>
    </row>
    <row r="109" spans="1:16" ht="25.5" x14ac:dyDescent="0.2">
      <c r="A109" s="26" t="s">
        <v>48</v>
      </c>
      <c r="E109" s="27" t="s">
        <v>209</v>
      </c>
    </row>
    <row r="110" spans="1:16" x14ac:dyDescent="0.2">
      <c r="A110" s="30" t="s">
        <v>50</v>
      </c>
      <c r="E110" s="29" t="s">
        <v>23</v>
      </c>
    </row>
    <row r="111" spans="1:16" x14ac:dyDescent="0.2">
      <c r="A111" s="17" t="s">
        <v>44</v>
      </c>
      <c r="B111" s="21" t="s">
        <v>210</v>
      </c>
      <c r="C111" s="21" t="s">
        <v>211</v>
      </c>
      <c r="D111" s="17" t="s">
        <v>23</v>
      </c>
      <c r="E111" s="22" t="s">
        <v>212</v>
      </c>
      <c r="F111" s="23" t="s">
        <v>121</v>
      </c>
      <c r="G111" s="24">
        <v>68.840999999999994</v>
      </c>
      <c r="H111" s="25"/>
      <c r="I111" s="25">
        <f>ROUND(ROUND(H111,2)*ROUND(G111,3),2)</f>
        <v>0</v>
      </c>
      <c r="O111">
        <f>(I111*21)/100</f>
        <v>0</v>
      </c>
      <c r="P111" t="s">
        <v>22</v>
      </c>
    </row>
    <row r="112" spans="1:16" ht="25.5" x14ac:dyDescent="0.2">
      <c r="A112" s="26" t="s">
        <v>48</v>
      </c>
      <c r="E112" s="27" t="s">
        <v>206</v>
      </c>
    </row>
    <row r="113" spans="1:18" x14ac:dyDescent="0.2">
      <c r="A113" s="30" t="s">
        <v>50</v>
      </c>
      <c r="E113" s="29" t="s">
        <v>23</v>
      </c>
    </row>
    <row r="114" spans="1:18" x14ac:dyDescent="0.2">
      <c r="A114" s="17" t="s">
        <v>44</v>
      </c>
      <c r="B114" s="21" t="s">
        <v>213</v>
      </c>
      <c r="C114" s="21" t="s">
        <v>214</v>
      </c>
      <c r="D114" s="17" t="s">
        <v>23</v>
      </c>
      <c r="E114" s="22" t="s">
        <v>212</v>
      </c>
      <c r="F114" s="23" t="s">
        <v>121</v>
      </c>
      <c r="G114" s="24">
        <v>0.88200000000000001</v>
      </c>
      <c r="H114" s="25"/>
      <c r="I114" s="25">
        <f>ROUND(ROUND(H114,2)*ROUND(G114,3),2)</f>
        <v>0</v>
      </c>
      <c r="O114">
        <f>(I114*21)/100</f>
        <v>0</v>
      </c>
      <c r="P114" t="s">
        <v>22</v>
      </c>
    </row>
    <row r="115" spans="1:18" ht="25.5" x14ac:dyDescent="0.2">
      <c r="A115" s="26" t="s">
        <v>48</v>
      </c>
      <c r="E115" s="27" t="s">
        <v>209</v>
      </c>
    </row>
    <row r="116" spans="1:18" x14ac:dyDescent="0.2">
      <c r="A116" s="30" t="s">
        <v>50</v>
      </c>
      <c r="E116" s="29" t="s">
        <v>215</v>
      </c>
    </row>
    <row r="117" spans="1:18" x14ac:dyDescent="0.2">
      <c r="A117" s="17" t="s">
        <v>44</v>
      </c>
      <c r="B117" s="21" t="s">
        <v>216</v>
      </c>
      <c r="C117" s="21" t="s">
        <v>217</v>
      </c>
      <c r="D117" s="17" t="s">
        <v>23</v>
      </c>
      <c r="E117" s="22" t="s">
        <v>212</v>
      </c>
      <c r="F117" s="23" t="s">
        <v>121</v>
      </c>
      <c r="G117" s="24">
        <v>67.959000000000003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8" ht="25.5" x14ac:dyDescent="0.2">
      <c r="A118" s="26" t="s">
        <v>48</v>
      </c>
      <c r="E118" s="27" t="s">
        <v>218</v>
      </c>
    </row>
    <row r="119" spans="1:18" x14ac:dyDescent="0.2">
      <c r="A119" s="28" t="s">
        <v>50</v>
      </c>
      <c r="E119" s="29" t="s">
        <v>219</v>
      </c>
    </row>
    <row r="120" spans="1:18" ht="12.75" customHeight="1" x14ac:dyDescent="0.2">
      <c r="A120" s="5" t="s">
        <v>42</v>
      </c>
      <c r="B120" s="5"/>
      <c r="C120" s="32" t="s">
        <v>21</v>
      </c>
      <c r="D120" s="5"/>
      <c r="E120" s="19" t="s">
        <v>220</v>
      </c>
      <c r="F120" s="5"/>
      <c r="G120" s="5"/>
      <c r="H120" s="5"/>
      <c r="I120" s="33">
        <f>0+Q120</f>
        <v>0</v>
      </c>
      <c r="O120">
        <f>0+R120</f>
        <v>0</v>
      </c>
      <c r="Q120">
        <f>0+I121+I124</f>
        <v>0</v>
      </c>
      <c r="R120">
        <f>0+O121+O124</f>
        <v>0</v>
      </c>
    </row>
    <row r="121" spans="1:18" x14ac:dyDescent="0.2">
      <c r="A121" s="17" t="s">
        <v>44</v>
      </c>
      <c r="B121" s="21" t="s">
        <v>221</v>
      </c>
      <c r="C121" s="21" t="s">
        <v>222</v>
      </c>
      <c r="D121" s="17" t="s">
        <v>23</v>
      </c>
      <c r="E121" s="22" t="s">
        <v>223</v>
      </c>
      <c r="F121" s="23" t="s">
        <v>110</v>
      </c>
      <c r="G121" s="24">
        <v>91.38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8" x14ac:dyDescent="0.2">
      <c r="A122" s="26" t="s">
        <v>48</v>
      </c>
      <c r="E122" s="27" t="s">
        <v>224</v>
      </c>
    </row>
    <row r="123" spans="1:18" x14ac:dyDescent="0.2">
      <c r="A123" s="30" t="s">
        <v>50</v>
      </c>
      <c r="E123" s="29" t="s">
        <v>225</v>
      </c>
    </row>
    <row r="124" spans="1:18" x14ac:dyDescent="0.2">
      <c r="A124" s="17" t="s">
        <v>44</v>
      </c>
      <c r="B124" s="21" t="s">
        <v>226</v>
      </c>
      <c r="C124" s="21" t="s">
        <v>227</v>
      </c>
      <c r="D124" s="17" t="s">
        <v>23</v>
      </c>
      <c r="E124" s="22" t="s">
        <v>228</v>
      </c>
      <c r="F124" s="23" t="s">
        <v>110</v>
      </c>
      <c r="G124" s="24">
        <v>91.38</v>
      </c>
      <c r="H124" s="25"/>
      <c r="I124" s="25">
        <f>ROUND(ROUND(H124,2)*ROUND(G124,3),2)</f>
        <v>0</v>
      </c>
      <c r="O124">
        <f>(I124*21)/100</f>
        <v>0</v>
      </c>
      <c r="P124" t="s">
        <v>22</v>
      </c>
    </row>
    <row r="125" spans="1:18" ht="38.25" x14ac:dyDescent="0.2">
      <c r="A125" s="26" t="s">
        <v>48</v>
      </c>
      <c r="E125" s="27" t="s">
        <v>229</v>
      </c>
    </row>
    <row r="126" spans="1:18" x14ac:dyDescent="0.2">
      <c r="A126" s="28" t="s">
        <v>50</v>
      </c>
      <c r="E126" s="29" t="s">
        <v>225</v>
      </c>
    </row>
    <row r="127" spans="1:18" ht="12.75" customHeight="1" x14ac:dyDescent="0.2">
      <c r="A127" s="5" t="s">
        <v>42</v>
      </c>
      <c r="B127" s="5"/>
      <c r="C127" s="32" t="s">
        <v>32</v>
      </c>
      <c r="D127" s="5"/>
      <c r="E127" s="19" t="s">
        <v>230</v>
      </c>
      <c r="F127" s="5"/>
      <c r="G127" s="5"/>
      <c r="H127" s="5"/>
      <c r="I127" s="33">
        <f>0+Q127</f>
        <v>0</v>
      </c>
      <c r="O127">
        <f>0+R127</f>
        <v>0</v>
      </c>
      <c r="Q127">
        <f>0+I128+I131+I134+I137</f>
        <v>0</v>
      </c>
      <c r="R127">
        <f>0+O128+O131+O134+O137</f>
        <v>0</v>
      </c>
    </row>
    <row r="128" spans="1:18" x14ac:dyDescent="0.2">
      <c r="A128" s="17" t="s">
        <v>44</v>
      </c>
      <c r="B128" s="21" t="s">
        <v>231</v>
      </c>
      <c r="C128" s="21" t="s">
        <v>232</v>
      </c>
      <c r="D128" s="17" t="s">
        <v>75</v>
      </c>
      <c r="E128" s="22" t="s">
        <v>233</v>
      </c>
      <c r="F128" s="23" t="s">
        <v>121</v>
      </c>
      <c r="G128" s="24">
        <v>0.69299999999999995</v>
      </c>
      <c r="H128" s="25"/>
      <c r="I128" s="25">
        <f>ROUND(ROUND(H128,2)*ROUND(G128,3),2)</f>
        <v>0</v>
      </c>
      <c r="O128">
        <f>(I128*21)/100</f>
        <v>0</v>
      </c>
      <c r="P128" t="s">
        <v>22</v>
      </c>
    </row>
    <row r="129" spans="1:18" ht="38.25" x14ac:dyDescent="0.2">
      <c r="A129" s="26" t="s">
        <v>48</v>
      </c>
      <c r="E129" s="27" t="s">
        <v>234</v>
      </c>
    </row>
    <row r="130" spans="1:18" x14ac:dyDescent="0.2">
      <c r="A130" s="30" t="s">
        <v>50</v>
      </c>
      <c r="E130" s="29" t="s">
        <v>235</v>
      </c>
    </row>
    <row r="131" spans="1:18" x14ac:dyDescent="0.2">
      <c r="A131" s="17" t="s">
        <v>44</v>
      </c>
      <c r="B131" s="21" t="s">
        <v>236</v>
      </c>
      <c r="C131" s="21" t="s">
        <v>232</v>
      </c>
      <c r="D131" s="17" t="s">
        <v>80</v>
      </c>
      <c r="E131" s="22" t="s">
        <v>233</v>
      </c>
      <c r="F131" s="23" t="s">
        <v>121</v>
      </c>
      <c r="G131" s="24">
        <v>1.631</v>
      </c>
      <c r="H131" s="25"/>
      <c r="I131" s="25">
        <f>ROUND(ROUND(H131,2)*ROUND(G131,3),2)</f>
        <v>0</v>
      </c>
      <c r="O131">
        <f>(I131*21)/100</f>
        <v>0</v>
      </c>
      <c r="P131" t="s">
        <v>22</v>
      </c>
    </row>
    <row r="132" spans="1:18" ht="38.25" x14ac:dyDescent="0.2">
      <c r="A132" s="26" t="s">
        <v>48</v>
      </c>
      <c r="E132" s="27" t="s">
        <v>237</v>
      </c>
    </row>
    <row r="133" spans="1:18" x14ac:dyDescent="0.2">
      <c r="A133" s="30" t="s">
        <v>50</v>
      </c>
      <c r="E133" s="29" t="s">
        <v>238</v>
      </c>
    </row>
    <row r="134" spans="1:18" x14ac:dyDescent="0.2">
      <c r="A134" s="17" t="s">
        <v>44</v>
      </c>
      <c r="B134" s="21" t="s">
        <v>239</v>
      </c>
      <c r="C134" s="21" t="s">
        <v>240</v>
      </c>
      <c r="D134" s="17" t="s">
        <v>23</v>
      </c>
      <c r="E134" s="22" t="s">
        <v>241</v>
      </c>
      <c r="F134" s="23" t="s">
        <v>121</v>
      </c>
      <c r="G134" s="24">
        <v>1.2</v>
      </c>
      <c r="H134" s="25"/>
      <c r="I134" s="25">
        <f>ROUND(ROUND(H134,2)*ROUND(G134,3),2)</f>
        <v>0</v>
      </c>
      <c r="O134">
        <f>(I134*21)/100</f>
        <v>0</v>
      </c>
      <c r="P134" t="s">
        <v>22</v>
      </c>
    </row>
    <row r="135" spans="1:18" ht="38.25" x14ac:dyDescent="0.2">
      <c r="A135" s="26" t="s">
        <v>48</v>
      </c>
      <c r="E135" s="27" t="s">
        <v>242</v>
      </c>
    </row>
    <row r="136" spans="1:18" x14ac:dyDescent="0.2">
      <c r="A136" s="30" t="s">
        <v>50</v>
      </c>
      <c r="E136" s="29" t="s">
        <v>243</v>
      </c>
    </row>
    <row r="137" spans="1:18" x14ac:dyDescent="0.2">
      <c r="A137" s="17" t="s">
        <v>44</v>
      </c>
      <c r="B137" s="21" t="s">
        <v>244</v>
      </c>
      <c r="C137" s="21" t="s">
        <v>245</v>
      </c>
      <c r="D137" s="17" t="s">
        <v>23</v>
      </c>
      <c r="E137" s="22" t="s">
        <v>246</v>
      </c>
      <c r="F137" s="23" t="s">
        <v>121</v>
      </c>
      <c r="G137" s="24">
        <v>13.831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8" ht="38.25" x14ac:dyDescent="0.2">
      <c r="A138" s="26" t="s">
        <v>48</v>
      </c>
      <c r="E138" s="27" t="s">
        <v>247</v>
      </c>
    </row>
    <row r="139" spans="1:18" x14ac:dyDescent="0.2">
      <c r="A139" s="28" t="s">
        <v>50</v>
      </c>
      <c r="E139" s="29" t="s">
        <v>248</v>
      </c>
    </row>
    <row r="140" spans="1:18" ht="12.75" customHeight="1" x14ac:dyDescent="0.2">
      <c r="A140" s="5" t="s">
        <v>42</v>
      </c>
      <c r="B140" s="5"/>
      <c r="C140" s="32" t="s">
        <v>34</v>
      </c>
      <c r="D140" s="5"/>
      <c r="E140" s="19" t="s">
        <v>249</v>
      </c>
      <c r="F140" s="5"/>
      <c r="G140" s="5"/>
      <c r="H140" s="5"/>
      <c r="I140" s="33">
        <f>0+Q140</f>
        <v>0</v>
      </c>
      <c r="O140">
        <f>0+R140</f>
        <v>0</v>
      </c>
      <c r="Q140">
        <f>0+I141+I144+I147+I150+I153+I156+I159+I162+I165+I168+I171</f>
        <v>0</v>
      </c>
      <c r="R140">
        <f>0+O141+O144+O147+O150+O153+O156+O159+O162+O165+O168+O171</f>
        <v>0</v>
      </c>
    </row>
    <row r="141" spans="1:18" x14ac:dyDescent="0.2">
      <c r="A141" s="17" t="s">
        <v>44</v>
      </c>
      <c r="B141" s="21" t="s">
        <v>250</v>
      </c>
      <c r="C141" s="21" t="s">
        <v>251</v>
      </c>
      <c r="D141" s="17" t="s">
        <v>75</v>
      </c>
      <c r="E141" s="22" t="s">
        <v>252</v>
      </c>
      <c r="F141" s="23" t="s">
        <v>77</v>
      </c>
      <c r="G141" s="24">
        <v>216.74</v>
      </c>
      <c r="H141" s="25"/>
      <c r="I141" s="25">
        <f>ROUND(ROUND(H141,2)*ROUND(G141,3),2)</f>
        <v>0</v>
      </c>
      <c r="O141">
        <f>(I141*21)/100</f>
        <v>0</v>
      </c>
      <c r="P141" t="s">
        <v>22</v>
      </c>
    </row>
    <row r="142" spans="1:18" ht="38.25" x14ac:dyDescent="0.2">
      <c r="A142" s="26" t="s">
        <v>48</v>
      </c>
      <c r="E142" s="27" t="s">
        <v>253</v>
      </c>
    </row>
    <row r="143" spans="1:18" x14ac:dyDescent="0.2">
      <c r="A143" s="30" t="s">
        <v>50</v>
      </c>
      <c r="E143" s="29" t="s">
        <v>254</v>
      </c>
    </row>
    <row r="144" spans="1:18" x14ac:dyDescent="0.2">
      <c r="A144" s="17" t="s">
        <v>44</v>
      </c>
      <c r="B144" s="21" t="s">
        <v>255</v>
      </c>
      <c r="C144" s="21" t="s">
        <v>251</v>
      </c>
      <c r="D144" s="17" t="s">
        <v>80</v>
      </c>
      <c r="E144" s="22" t="s">
        <v>252</v>
      </c>
      <c r="F144" s="23" t="s">
        <v>77</v>
      </c>
      <c r="G144" s="24">
        <v>25.12</v>
      </c>
      <c r="H144" s="25"/>
      <c r="I144" s="25">
        <f>ROUND(ROUND(H144,2)*ROUND(G144,3),2)</f>
        <v>0</v>
      </c>
      <c r="O144">
        <f>(I144*21)/100</f>
        <v>0</v>
      </c>
      <c r="P144" t="s">
        <v>22</v>
      </c>
    </row>
    <row r="145" spans="1:16" ht="38.25" x14ac:dyDescent="0.2">
      <c r="A145" s="26" t="s">
        <v>48</v>
      </c>
      <c r="E145" s="27" t="s">
        <v>256</v>
      </c>
    </row>
    <row r="146" spans="1:16" x14ac:dyDescent="0.2">
      <c r="A146" s="30" t="s">
        <v>50</v>
      </c>
      <c r="E146" s="29" t="s">
        <v>257</v>
      </c>
    </row>
    <row r="147" spans="1:16" ht="25.5" x14ac:dyDescent="0.2">
      <c r="A147" s="17" t="s">
        <v>44</v>
      </c>
      <c r="B147" s="21" t="s">
        <v>258</v>
      </c>
      <c r="C147" s="21" t="s">
        <v>259</v>
      </c>
      <c r="D147" s="17" t="s">
        <v>23</v>
      </c>
      <c r="E147" s="22" t="s">
        <v>260</v>
      </c>
      <c r="F147" s="23" t="s">
        <v>77</v>
      </c>
      <c r="G147" s="24">
        <v>95.81</v>
      </c>
      <c r="H147" s="25"/>
      <c r="I147" s="25">
        <f>ROUND(ROUND(H147,2)*ROUND(G147,3),2)</f>
        <v>0</v>
      </c>
      <c r="O147">
        <f>(I147*21)/100</f>
        <v>0</v>
      </c>
      <c r="P147" t="s">
        <v>22</v>
      </c>
    </row>
    <row r="148" spans="1:16" ht="25.5" x14ac:dyDescent="0.2">
      <c r="A148" s="26" t="s">
        <v>48</v>
      </c>
      <c r="E148" s="27" t="s">
        <v>261</v>
      </c>
    </row>
    <row r="149" spans="1:16" x14ac:dyDescent="0.2">
      <c r="A149" s="30" t="s">
        <v>50</v>
      </c>
      <c r="E149" s="29" t="s">
        <v>23</v>
      </c>
    </row>
    <row r="150" spans="1:16" x14ac:dyDescent="0.2">
      <c r="A150" s="17" t="s">
        <v>44</v>
      </c>
      <c r="B150" s="21" t="s">
        <v>262</v>
      </c>
      <c r="C150" s="21" t="s">
        <v>263</v>
      </c>
      <c r="D150" s="17" t="s">
        <v>75</v>
      </c>
      <c r="E150" s="22" t="s">
        <v>264</v>
      </c>
      <c r="F150" s="23" t="s">
        <v>77</v>
      </c>
      <c r="G150" s="24">
        <v>250.11</v>
      </c>
      <c r="H150" s="25"/>
      <c r="I150" s="25">
        <f>ROUND(ROUND(H150,2)*ROUND(G150,3),2)</f>
        <v>0</v>
      </c>
      <c r="O150">
        <f>(I150*21)/100</f>
        <v>0</v>
      </c>
      <c r="P150" t="s">
        <v>22</v>
      </c>
    </row>
    <row r="151" spans="1:16" ht="38.25" x14ac:dyDescent="0.2">
      <c r="A151" s="26" t="s">
        <v>48</v>
      </c>
      <c r="E151" s="27" t="s">
        <v>265</v>
      </c>
    </row>
    <row r="152" spans="1:16" x14ac:dyDescent="0.2">
      <c r="A152" s="30" t="s">
        <v>50</v>
      </c>
      <c r="E152" s="29" t="s">
        <v>94</v>
      </c>
    </row>
    <row r="153" spans="1:16" x14ac:dyDescent="0.2">
      <c r="A153" s="17" t="s">
        <v>44</v>
      </c>
      <c r="B153" s="21" t="s">
        <v>266</v>
      </c>
      <c r="C153" s="21" t="s">
        <v>263</v>
      </c>
      <c r="D153" s="17" t="s">
        <v>80</v>
      </c>
      <c r="E153" s="22" t="s">
        <v>264</v>
      </c>
      <c r="F153" s="23" t="s">
        <v>77</v>
      </c>
      <c r="G153" s="24">
        <v>250.11</v>
      </c>
      <c r="H153" s="25"/>
      <c r="I153" s="25">
        <f>ROUND(ROUND(H153,2)*ROUND(G153,3),2)</f>
        <v>0</v>
      </c>
      <c r="O153">
        <f>(I153*21)/100</f>
        <v>0</v>
      </c>
      <c r="P153" t="s">
        <v>22</v>
      </c>
    </row>
    <row r="154" spans="1:16" ht="38.25" x14ac:dyDescent="0.2">
      <c r="A154" s="26" t="s">
        <v>48</v>
      </c>
      <c r="E154" s="27" t="s">
        <v>267</v>
      </c>
    </row>
    <row r="155" spans="1:16" x14ac:dyDescent="0.2">
      <c r="A155" s="30" t="s">
        <v>50</v>
      </c>
      <c r="E155" s="29" t="s">
        <v>94</v>
      </c>
    </row>
    <row r="156" spans="1:16" ht="25.5" x14ac:dyDescent="0.2">
      <c r="A156" s="17" t="s">
        <v>44</v>
      </c>
      <c r="B156" s="21" t="s">
        <v>268</v>
      </c>
      <c r="C156" s="21" t="s">
        <v>269</v>
      </c>
      <c r="D156" s="17" t="s">
        <v>75</v>
      </c>
      <c r="E156" s="22" t="s">
        <v>270</v>
      </c>
      <c r="F156" s="23" t="s">
        <v>77</v>
      </c>
      <c r="G156" s="24">
        <v>250.11</v>
      </c>
      <c r="H156" s="25"/>
      <c r="I156" s="25">
        <f>ROUND(ROUND(H156,2)*ROUND(G156,3),2)</f>
        <v>0</v>
      </c>
      <c r="O156">
        <f>(I156*21)/100</f>
        <v>0</v>
      </c>
      <c r="P156" t="s">
        <v>22</v>
      </c>
    </row>
    <row r="157" spans="1:16" ht="38.25" x14ac:dyDescent="0.2">
      <c r="A157" s="26" t="s">
        <v>48</v>
      </c>
      <c r="E157" s="27" t="s">
        <v>271</v>
      </c>
    </row>
    <row r="158" spans="1:16" x14ac:dyDescent="0.2">
      <c r="A158" s="30" t="s">
        <v>50</v>
      </c>
      <c r="E158" s="29" t="s">
        <v>94</v>
      </c>
    </row>
    <row r="159" spans="1:16" ht="25.5" x14ac:dyDescent="0.2">
      <c r="A159" s="17" t="s">
        <v>44</v>
      </c>
      <c r="B159" s="21" t="s">
        <v>272</v>
      </c>
      <c r="C159" s="21" t="s">
        <v>269</v>
      </c>
      <c r="D159" s="17" t="s">
        <v>80</v>
      </c>
      <c r="E159" s="22" t="s">
        <v>270</v>
      </c>
      <c r="F159" s="23" t="s">
        <v>77</v>
      </c>
      <c r="G159" s="24">
        <v>250.11</v>
      </c>
      <c r="H159" s="25"/>
      <c r="I159" s="25">
        <f>ROUND(ROUND(H159,2)*ROUND(G159,3),2)</f>
        <v>0</v>
      </c>
      <c r="O159">
        <f>(I159*21)/100</f>
        <v>0</v>
      </c>
      <c r="P159" t="s">
        <v>22</v>
      </c>
    </row>
    <row r="160" spans="1:16" ht="38.25" x14ac:dyDescent="0.2">
      <c r="A160" s="26" t="s">
        <v>48</v>
      </c>
      <c r="E160" s="27" t="s">
        <v>273</v>
      </c>
    </row>
    <row r="161" spans="1:18" x14ac:dyDescent="0.2">
      <c r="A161" s="30" t="s">
        <v>50</v>
      </c>
      <c r="E161" s="29" t="s">
        <v>94</v>
      </c>
    </row>
    <row r="162" spans="1:18" x14ac:dyDescent="0.2">
      <c r="A162" s="17" t="s">
        <v>44</v>
      </c>
      <c r="B162" s="21" t="s">
        <v>274</v>
      </c>
      <c r="C162" s="21" t="s">
        <v>275</v>
      </c>
      <c r="D162" s="17" t="s">
        <v>75</v>
      </c>
      <c r="E162" s="22" t="s">
        <v>276</v>
      </c>
      <c r="F162" s="23" t="s">
        <v>77</v>
      </c>
      <c r="G162" s="24">
        <v>12.56</v>
      </c>
      <c r="H162" s="25"/>
      <c r="I162" s="25">
        <f>ROUND(ROUND(H162,2)*ROUND(G162,3),2)</f>
        <v>0</v>
      </c>
      <c r="O162">
        <f>(I162*21)/100</f>
        <v>0</v>
      </c>
      <c r="P162" t="s">
        <v>22</v>
      </c>
    </row>
    <row r="163" spans="1:18" ht="51" x14ac:dyDescent="0.2">
      <c r="A163" s="26" t="s">
        <v>48</v>
      </c>
      <c r="E163" s="27" t="s">
        <v>277</v>
      </c>
    </row>
    <row r="164" spans="1:18" x14ac:dyDescent="0.2">
      <c r="A164" s="30" t="s">
        <v>50</v>
      </c>
      <c r="E164" s="29" t="s">
        <v>278</v>
      </c>
    </row>
    <row r="165" spans="1:18" x14ac:dyDescent="0.2">
      <c r="A165" s="17" t="s">
        <v>279</v>
      </c>
      <c r="B165" s="21" t="s">
        <v>280</v>
      </c>
      <c r="C165" s="21" t="s">
        <v>281</v>
      </c>
      <c r="D165" s="17" t="s">
        <v>23</v>
      </c>
      <c r="E165" s="22" t="s">
        <v>282</v>
      </c>
      <c r="F165" s="23" t="s">
        <v>77</v>
      </c>
      <c r="G165" s="24">
        <v>1.256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8" x14ac:dyDescent="0.2">
      <c r="A166" s="26" t="s">
        <v>48</v>
      </c>
      <c r="E166" s="27" t="s">
        <v>283</v>
      </c>
    </row>
    <row r="167" spans="1:18" x14ac:dyDescent="0.2">
      <c r="A167" s="30" t="s">
        <v>50</v>
      </c>
      <c r="E167" s="29" t="s">
        <v>284</v>
      </c>
    </row>
    <row r="168" spans="1:18" x14ac:dyDescent="0.2">
      <c r="A168" s="17" t="s">
        <v>44</v>
      </c>
      <c r="B168" s="21" t="s">
        <v>285</v>
      </c>
      <c r="C168" s="21" t="s">
        <v>275</v>
      </c>
      <c r="D168" s="17" t="s">
        <v>80</v>
      </c>
      <c r="E168" s="22" t="s">
        <v>276</v>
      </c>
      <c r="F168" s="23" t="s">
        <v>77</v>
      </c>
      <c r="G168" s="24">
        <v>12.56</v>
      </c>
      <c r="H168" s="25"/>
      <c r="I168" s="25">
        <f>ROUND(ROUND(H168,2)*ROUND(G168,3),2)</f>
        <v>0</v>
      </c>
      <c r="O168">
        <f>(I168*21)/100</f>
        <v>0</v>
      </c>
      <c r="P168" t="s">
        <v>22</v>
      </c>
    </row>
    <row r="169" spans="1:18" ht="51" x14ac:dyDescent="0.2">
      <c r="A169" s="26" t="s">
        <v>48</v>
      </c>
      <c r="E169" s="27" t="s">
        <v>286</v>
      </c>
    </row>
    <row r="170" spans="1:18" x14ac:dyDescent="0.2">
      <c r="A170" s="30" t="s">
        <v>50</v>
      </c>
      <c r="E170" s="29" t="s">
        <v>278</v>
      </c>
    </row>
    <row r="171" spans="1:18" x14ac:dyDescent="0.2">
      <c r="A171" s="17" t="s">
        <v>279</v>
      </c>
      <c r="B171" s="21" t="s">
        <v>280</v>
      </c>
      <c r="C171" s="21" t="s">
        <v>281</v>
      </c>
      <c r="D171" s="17" t="s">
        <v>23</v>
      </c>
      <c r="E171" s="22" t="s">
        <v>282</v>
      </c>
      <c r="F171" s="23" t="s">
        <v>77</v>
      </c>
      <c r="G171" s="24">
        <v>1.256</v>
      </c>
      <c r="H171" s="25"/>
      <c r="I171" s="25">
        <f>ROUND(ROUND(H171,2)*ROUND(G171,3),2)</f>
        <v>0</v>
      </c>
      <c r="O171">
        <f>(I171*21)/100</f>
        <v>0</v>
      </c>
      <c r="P171" t="s">
        <v>22</v>
      </c>
    </row>
    <row r="172" spans="1:18" x14ac:dyDescent="0.2">
      <c r="A172" s="26" t="s">
        <v>48</v>
      </c>
      <c r="E172" s="27" t="s">
        <v>283</v>
      </c>
    </row>
    <row r="173" spans="1:18" x14ac:dyDescent="0.2">
      <c r="A173" s="28" t="s">
        <v>50</v>
      </c>
      <c r="E173" s="29" t="s">
        <v>284</v>
      </c>
    </row>
    <row r="174" spans="1:18" ht="12.75" customHeight="1" x14ac:dyDescent="0.2">
      <c r="A174" s="5" t="s">
        <v>42</v>
      </c>
      <c r="B174" s="5"/>
      <c r="C174" s="32" t="s">
        <v>64</v>
      </c>
      <c r="D174" s="5"/>
      <c r="E174" s="19" t="s">
        <v>287</v>
      </c>
      <c r="F174" s="5"/>
      <c r="G174" s="5"/>
      <c r="H174" s="5"/>
      <c r="I174" s="33">
        <f>0+Q174</f>
        <v>0</v>
      </c>
      <c r="O174">
        <f>0+R174</f>
        <v>0</v>
      </c>
      <c r="Q174">
        <f>0+I175+I178+I181+I184+I187+I190+I193+I196+I199+I202+I205+I208+I211+I214+I217+I220+I223+I226+I229+I232+I235+I238+I241+I244+I247+I250+I253+I256+I259</f>
        <v>0</v>
      </c>
      <c r="R174">
        <f>0+O175+O178+O181+O184+O187+O190+O193+O196+O199+O202+O205+O208+O211+O214+O217+O220+O223+O226+O229+O232+O235+O238+O241+O244+O247+O250+O253+O256+O259</f>
        <v>0</v>
      </c>
    </row>
    <row r="175" spans="1:18" ht="25.5" x14ac:dyDescent="0.2">
      <c r="A175" s="17" t="s">
        <v>44</v>
      </c>
      <c r="B175" s="21" t="s">
        <v>288</v>
      </c>
      <c r="C175" s="21" t="s">
        <v>289</v>
      </c>
      <c r="D175" s="17" t="s">
        <v>23</v>
      </c>
      <c r="E175" s="22" t="s">
        <v>290</v>
      </c>
      <c r="F175" s="23" t="s">
        <v>110</v>
      </c>
      <c r="G175" s="24">
        <v>12.33</v>
      </c>
      <c r="H175" s="25"/>
      <c r="I175" s="25">
        <f>ROUND(ROUND(H175,2)*ROUND(G175,3),2)</f>
        <v>0</v>
      </c>
      <c r="O175">
        <f>(I175*21)/100</f>
        <v>0</v>
      </c>
      <c r="P175" t="s">
        <v>22</v>
      </c>
    </row>
    <row r="176" spans="1:18" ht="38.25" x14ac:dyDescent="0.2">
      <c r="A176" s="26" t="s">
        <v>48</v>
      </c>
      <c r="E176" s="27" t="s">
        <v>291</v>
      </c>
    </row>
    <row r="177" spans="1:16" x14ac:dyDescent="0.2">
      <c r="A177" s="30" t="s">
        <v>50</v>
      </c>
      <c r="E177" s="29" t="s">
        <v>23</v>
      </c>
    </row>
    <row r="178" spans="1:16" x14ac:dyDescent="0.2">
      <c r="A178" s="17" t="s">
        <v>279</v>
      </c>
      <c r="B178" s="21" t="s">
        <v>292</v>
      </c>
      <c r="C178" s="21" t="s">
        <v>293</v>
      </c>
      <c r="D178" s="17" t="s">
        <v>23</v>
      </c>
      <c r="E178" s="22" t="s">
        <v>294</v>
      </c>
      <c r="F178" s="23" t="s">
        <v>110</v>
      </c>
      <c r="G178" s="24">
        <v>12.33</v>
      </c>
      <c r="H178" s="25"/>
      <c r="I178" s="25">
        <f>ROUND(ROUND(H178,2)*ROUND(G178,3),2)</f>
        <v>0</v>
      </c>
      <c r="O178">
        <f>(I178*21)/100</f>
        <v>0</v>
      </c>
      <c r="P178" t="s">
        <v>22</v>
      </c>
    </row>
    <row r="179" spans="1:16" x14ac:dyDescent="0.2">
      <c r="A179" s="26" t="s">
        <v>48</v>
      </c>
      <c r="E179" s="27" t="s">
        <v>23</v>
      </c>
    </row>
    <row r="180" spans="1:16" x14ac:dyDescent="0.2">
      <c r="A180" s="30" t="s">
        <v>50</v>
      </c>
      <c r="E180" s="29" t="s">
        <v>23</v>
      </c>
    </row>
    <row r="181" spans="1:16" ht="25.5" x14ac:dyDescent="0.2">
      <c r="A181" s="17" t="s">
        <v>44</v>
      </c>
      <c r="B181" s="21" t="s">
        <v>295</v>
      </c>
      <c r="C181" s="21" t="s">
        <v>296</v>
      </c>
      <c r="D181" s="17" t="s">
        <v>23</v>
      </c>
      <c r="E181" s="22" t="s">
        <v>297</v>
      </c>
      <c r="F181" s="23" t="s">
        <v>298</v>
      </c>
      <c r="G181" s="24">
        <v>9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ht="51" x14ac:dyDescent="0.2">
      <c r="A182" s="26" t="s">
        <v>48</v>
      </c>
      <c r="E182" s="27" t="s">
        <v>299</v>
      </c>
    </row>
    <row r="183" spans="1:16" x14ac:dyDescent="0.2">
      <c r="A183" s="30" t="s">
        <v>50</v>
      </c>
      <c r="E183" s="29" t="s">
        <v>23</v>
      </c>
    </row>
    <row r="184" spans="1:16" ht="25.5" x14ac:dyDescent="0.2">
      <c r="A184" s="17" t="s">
        <v>44</v>
      </c>
      <c r="B184" s="21" t="s">
        <v>300</v>
      </c>
      <c r="C184" s="21" t="s">
        <v>301</v>
      </c>
      <c r="D184" s="17" t="s">
        <v>23</v>
      </c>
      <c r="E184" s="22" t="s">
        <v>302</v>
      </c>
      <c r="F184" s="23" t="s">
        <v>110</v>
      </c>
      <c r="G184" s="24">
        <v>69.849999999999994</v>
      </c>
      <c r="H184" s="25"/>
      <c r="I184" s="25">
        <f>ROUND(ROUND(H184,2)*ROUND(G184,3),2)</f>
        <v>0</v>
      </c>
      <c r="O184">
        <f>(I184*21)/100</f>
        <v>0</v>
      </c>
      <c r="P184" t="s">
        <v>22</v>
      </c>
    </row>
    <row r="185" spans="1:16" ht="38.25" x14ac:dyDescent="0.2">
      <c r="A185" s="26" t="s">
        <v>48</v>
      </c>
      <c r="E185" s="27" t="s">
        <v>303</v>
      </c>
    </row>
    <row r="186" spans="1:16" x14ac:dyDescent="0.2">
      <c r="A186" s="30" t="s">
        <v>50</v>
      </c>
      <c r="E186" s="29" t="s">
        <v>304</v>
      </c>
    </row>
    <row r="187" spans="1:16" x14ac:dyDescent="0.2">
      <c r="A187" s="17" t="s">
        <v>279</v>
      </c>
      <c r="B187" s="21" t="s">
        <v>305</v>
      </c>
      <c r="C187" s="21" t="s">
        <v>306</v>
      </c>
      <c r="D187" s="17" t="s">
        <v>23</v>
      </c>
      <c r="E187" s="22" t="s">
        <v>307</v>
      </c>
      <c r="F187" s="23" t="s">
        <v>110</v>
      </c>
      <c r="G187" s="24">
        <v>69.849999999999994</v>
      </c>
      <c r="H187" s="25"/>
      <c r="I187" s="25">
        <f>ROUND(ROUND(H187,2)*ROUND(G187,3),2)</f>
        <v>0</v>
      </c>
      <c r="O187">
        <f>(I187*21)/100</f>
        <v>0</v>
      </c>
      <c r="P187" t="s">
        <v>22</v>
      </c>
    </row>
    <row r="188" spans="1:16" x14ac:dyDescent="0.2">
      <c r="A188" s="26" t="s">
        <v>48</v>
      </c>
      <c r="E188" s="27" t="s">
        <v>23</v>
      </c>
    </row>
    <row r="189" spans="1:16" x14ac:dyDescent="0.2">
      <c r="A189" s="30" t="s">
        <v>50</v>
      </c>
      <c r="E189" s="29" t="s">
        <v>23</v>
      </c>
    </row>
    <row r="190" spans="1:16" ht="25.5" x14ac:dyDescent="0.2">
      <c r="A190" s="17" t="s">
        <v>44</v>
      </c>
      <c r="B190" s="21" t="s">
        <v>308</v>
      </c>
      <c r="C190" s="21" t="s">
        <v>309</v>
      </c>
      <c r="D190" s="17" t="s">
        <v>23</v>
      </c>
      <c r="E190" s="22" t="s">
        <v>310</v>
      </c>
      <c r="F190" s="23" t="s">
        <v>298</v>
      </c>
      <c r="G190" s="24">
        <v>5</v>
      </c>
      <c r="H190" s="25"/>
      <c r="I190" s="25">
        <f>ROUND(ROUND(H190,2)*ROUND(G190,3),2)</f>
        <v>0</v>
      </c>
      <c r="O190">
        <f>(I190*21)/100</f>
        <v>0</v>
      </c>
      <c r="P190" t="s">
        <v>22</v>
      </c>
    </row>
    <row r="191" spans="1:16" ht="38.25" x14ac:dyDescent="0.2">
      <c r="A191" s="26" t="s">
        <v>48</v>
      </c>
      <c r="E191" s="27" t="s">
        <v>311</v>
      </c>
    </row>
    <row r="192" spans="1:16" x14ac:dyDescent="0.2">
      <c r="A192" s="30" t="s">
        <v>50</v>
      </c>
      <c r="E192" s="29" t="s">
        <v>312</v>
      </c>
    </row>
    <row r="193" spans="1:16" x14ac:dyDescent="0.2">
      <c r="A193" s="17" t="s">
        <v>279</v>
      </c>
      <c r="B193" s="21" t="s">
        <v>313</v>
      </c>
      <c r="C193" s="21" t="s">
        <v>314</v>
      </c>
      <c r="D193" s="17" t="s">
        <v>23</v>
      </c>
      <c r="E193" s="22" t="s">
        <v>315</v>
      </c>
      <c r="F193" s="23" t="s">
        <v>298</v>
      </c>
      <c r="G193" s="24">
        <v>1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48</v>
      </c>
      <c r="E194" s="27" t="s">
        <v>316</v>
      </c>
    </row>
    <row r="195" spans="1:16" x14ac:dyDescent="0.2">
      <c r="A195" s="30" t="s">
        <v>50</v>
      </c>
      <c r="E195" s="29" t="s">
        <v>23</v>
      </c>
    </row>
    <row r="196" spans="1:16" x14ac:dyDescent="0.2">
      <c r="A196" s="17" t="s">
        <v>279</v>
      </c>
      <c r="B196" s="21" t="s">
        <v>317</v>
      </c>
      <c r="C196" s="21" t="s">
        <v>318</v>
      </c>
      <c r="D196" s="17" t="s">
        <v>23</v>
      </c>
      <c r="E196" s="22" t="s">
        <v>319</v>
      </c>
      <c r="F196" s="23" t="s">
        <v>298</v>
      </c>
      <c r="G196" s="24">
        <v>4</v>
      </c>
      <c r="H196" s="25"/>
      <c r="I196" s="25">
        <f>ROUND(ROUND(H196,2)*ROUND(G196,3),2)</f>
        <v>0</v>
      </c>
      <c r="O196">
        <f>(I196*21)/100</f>
        <v>0</v>
      </c>
      <c r="P196" t="s">
        <v>22</v>
      </c>
    </row>
    <row r="197" spans="1:16" x14ac:dyDescent="0.2">
      <c r="A197" s="26" t="s">
        <v>48</v>
      </c>
      <c r="E197" s="27" t="s">
        <v>320</v>
      </c>
    </row>
    <row r="198" spans="1:16" x14ac:dyDescent="0.2">
      <c r="A198" s="30" t="s">
        <v>50</v>
      </c>
      <c r="E198" s="29" t="s">
        <v>23</v>
      </c>
    </row>
    <row r="199" spans="1:16" ht="25.5" x14ac:dyDescent="0.2">
      <c r="A199" s="17" t="s">
        <v>44</v>
      </c>
      <c r="B199" s="21" t="s">
        <v>321</v>
      </c>
      <c r="C199" s="21" t="s">
        <v>322</v>
      </c>
      <c r="D199" s="17" t="s">
        <v>23</v>
      </c>
      <c r="E199" s="22" t="s">
        <v>323</v>
      </c>
      <c r="F199" s="23" t="s">
        <v>298</v>
      </c>
      <c r="G199" s="24">
        <v>4</v>
      </c>
      <c r="H199" s="25"/>
      <c r="I199" s="25">
        <f>ROUND(ROUND(H199,2)*ROUND(G199,3),2)</f>
        <v>0</v>
      </c>
      <c r="O199">
        <f>(I199*21)/100</f>
        <v>0</v>
      </c>
      <c r="P199" t="s">
        <v>22</v>
      </c>
    </row>
    <row r="200" spans="1:16" ht="38.25" x14ac:dyDescent="0.2">
      <c r="A200" s="26" t="s">
        <v>48</v>
      </c>
      <c r="E200" s="27" t="s">
        <v>324</v>
      </c>
    </row>
    <row r="201" spans="1:16" x14ac:dyDescent="0.2">
      <c r="A201" s="30" t="s">
        <v>50</v>
      </c>
      <c r="E201" s="29" t="s">
        <v>23</v>
      </c>
    </row>
    <row r="202" spans="1:16" ht="25.5" x14ac:dyDescent="0.2">
      <c r="A202" s="17" t="s">
        <v>279</v>
      </c>
      <c r="B202" s="21" t="s">
        <v>325</v>
      </c>
      <c r="C202" s="21" t="s">
        <v>326</v>
      </c>
      <c r="D202" s="17" t="s">
        <v>23</v>
      </c>
      <c r="E202" s="22" t="s">
        <v>327</v>
      </c>
      <c r="F202" s="23" t="s">
        <v>298</v>
      </c>
      <c r="G202" s="24">
        <v>4</v>
      </c>
      <c r="H202" s="25"/>
      <c r="I202" s="25">
        <f>ROUND(ROUND(H202,2)*ROUND(G202,3),2)</f>
        <v>0</v>
      </c>
      <c r="O202">
        <f>(I202*21)/100</f>
        <v>0</v>
      </c>
      <c r="P202" t="s">
        <v>22</v>
      </c>
    </row>
    <row r="203" spans="1:16" x14ac:dyDescent="0.2">
      <c r="A203" s="26" t="s">
        <v>48</v>
      </c>
      <c r="E203" s="27" t="s">
        <v>23</v>
      </c>
    </row>
    <row r="204" spans="1:16" x14ac:dyDescent="0.2">
      <c r="A204" s="30" t="s">
        <v>50</v>
      </c>
      <c r="E204" s="29" t="s">
        <v>23</v>
      </c>
    </row>
    <row r="205" spans="1:16" ht="25.5" x14ac:dyDescent="0.2">
      <c r="A205" s="17" t="s">
        <v>44</v>
      </c>
      <c r="B205" s="21" t="s">
        <v>328</v>
      </c>
      <c r="C205" s="21" t="s">
        <v>329</v>
      </c>
      <c r="D205" s="17" t="s">
        <v>23</v>
      </c>
      <c r="E205" s="22" t="s">
        <v>330</v>
      </c>
      <c r="F205" s="23" t="s">
        <v>298</v>
      </c>
      <c r="G205" s="24">
        <v>6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ht="38.25" x14ac:dyDescent="0.2">
      <c r="A206" s="26" t="s">
        <v>48</v>
      </c>
      <c r="E206" s="27" t="s">
        <v>331</v>
      </c>
    </row>
    <row r="207" spans="1:16" x14ac:dyDescent="0.2">
      <c r="A207" s="30" t="s">
        <v>50</v>
      </c>
      <c r="E207" s="29" t="s">
        <v>332</v>
      </c>
    </row>
    <row r="208" spans="1:16" ht="25.5" x14ac:dyDescent="0.2">
      <c r="A208" s="17" t="s">
        <v>279</v>
      </c>
      <c r="B208" s="21" t="s">
        <v>333</v>
      </c>
      <c r="C208" s="21" t="s">
        <v>334</v>
      </c>
      <c r="D208" s="17" t="s">
        <v>23</v>
      </c>
      <c r="E208" s="22" t="s">
        <v>335</v>
      </c>
      <c r="F208" s="23" t="s">
        <v>298</v>
      </c>
      <c r="G208" s="24">
        <v>3</v>
      </c>
      <c r="H208" s="25"/>
      <c r="I208" s="25">
        <f>ROUND(ROUND(H208,2)*ROUND(G208,3),2)</f>
        <v>0</v>
      </c>
      <c r="O208">
        <f>(I208*21)/100</f>
        <v>0</v>
      </c>
      <c r="P208" t="s">
        <v>22</v>
      </c>
    </row>
    <row r="209" spans="1:16" x14ac:dyDescent="0.2">
      <c r="A209" s="26" t="s">
        <v>48</v>
      </c>
      <c r="E209" s="27" t="s">
        <v>336</v>
      </c>
    </row>
    <row r="210" spans="1:16" x14ac:dyDescent="0.2">
      <c r="A210" s="30" t="s">
        <v>50</v>
      </c>
      <c r="E210" s="29" t="s">
        <v>23</v>
      </c>
    </row>
    <row r="211" spans="1:16" ht="25.5" x14ac:dyDescent="0.2">
      <c r="A211" s="17" t="s">
        <v>279</v>
      </c>
      <c r="B211" s="21" t="s">
        <v>337</v>
      </c>
      <c r="C211" s="21" t="s">
        <v>338</v>
      </c>
      <c r="D211" s="17" t="s">
        <v>23</v>
      </c>
      <c r="E211" s="22" t="s">
        <v>339</v>
      </c>
      <c r="F211" s="23" t="s">
        <v>298</v>
      </c>
      <c r="G211" s="24">
        <v>3</v>
      </c>
      <c r="H211" s="25"/>
      <c r="I211" s="25">
        <f>ROUND(ROUND(H211,2)*ROUND(G211,3),2)</f>
        <v>0</v>
      </c>
      <c r="O211">
        <f>(I211*21)/100</f>
        <v>0</v>
      </c>
      <c r="P211" t="s">
        <v>22</v>
      </c>
    </row>
    <row r="212" spans="1:16" x14ac:dyDescent="0.2">
      <c r="A212" s="26" t="s">
        <v>48</v>
      </c>
      <c r="E212" s="27" t="s">
        <v>340</v>
      </c>
    </row>
    <row r="213" spans="1:16" x14ac:dyDescent="0.2">
      <c r="A213" s="30" t="s">
        <v>50</v>
      </c>
      <c r="E213" s="29" t="s">
        <v>23</v>
      </c>
    </row>
    <row r="214" spans="1:16" x14ac:dyDescent="0.2">
      <c r="A214" s="17" t="s">
        <v>44</v>
      </c>
      <c r="B214" s="21" t="s">
        <v>341</v>
      </c>
      <c r="C214" s="21" t="s">
        <v>342</v>
      </c>
      <c r="D214" s="17" t="s">
        <v>23</v>
      </c>
      <c r="E214" s="22" t="s">
        <v>343</v>
      </c>
      <c r="F214" s="23" t="s">
        <v>344</v>
      </c>
      <c r="G214" s="24">
        <v>3</v>
      </c>
      <c r="H214" s="25"/>
      <c r="I214" s="25">
        <f>ROUND(ROUND(H214,2)*ROUND(G214,3),2)</f>
        <v>0</v>
      </c>
      <c r="O214">
        <f>(I214*21)/100</f>
        <v>0</v>
      </c>
      <c r="P214" t="s">
        <v>22</v>
      </c>
    </row>
    <row r="215" spans="1:16" ht="38.25" x14ac:dyDescent="0.2">
      <c r="A215" s="26" t="s">
        <v>48</v>
      </c>
      <c r="E215" s="27" t="s">
        <v>345</v>
      </c>
    </row>
    <row r="216" spans="1:16" x14ac:dyDescent="0.2">
      <c r="A216" s="30" t="s">
        <v>50</v>
      </c>
      <c r="E216" s="29" t="s">
        <v>23</v>
      </c>
    </row>
    <row r="217" spans="1:16" x14ac:dyDescent="0.2">
      <c r="A217" s="17" t="s">
        <v>44</v>
      </c>
      <c r="B217" s="21" t="s">
        <v>346</v>
      </c>
      <c r="C217" s="21" t="s">
        <v>347</v>
      </c>
      <c r="D217" s="17" t="s">
        <v>23</v>
      </c>
      <c r="E217" s="22" t="s">
        <v>348</v>
      </c>
      <c r="F217" s="23" t="s">
        <v>298</v>
      </c>
      <c r="G217" s="24">
        <v>8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ht="25.5" x14ac:dyDescent="0.2">
      <c r="A218" s="26" t="s">
        <v>48</v>
      </c>
      <c r="E218" s="27" t="s">
        <v>349</v>
      </c>
    </row>
    <row r="219" spans="1:16" x14ac:dyDescent="0.2">
      <c r="A219" s="30" t="s">
        <v>50</v>
      </c>
      <c r="E219" s="29" t="s">
        <v>350</v>
      </c>
    </row>
    <row r="220" spans="1:16" ht="25.5" x14ac:dyDescent="0.2">
      <c r="A220" s="17" t="s">
        <v>44</v>
      </c>
      <c r="B220" s="21" t="s">
        <v>351</v>
      </c>
      <c r="C220" s="21" t="s">
        <v>352</v>
      </c>
      <c r="D220" s="17" t="s">
        <v>23</v>
      </c>
      <c r="E220" s="22" t="s">
        <v>353</v>
      </c>
      <c r="F220" s="23" t="s">
        <v>298</v>
      </c>
      <c r="G220" s="24">
        <v>3</v>
      </c>
      <c r="H220" s="25"/>
      <c r="I220" s="25">
        <f>ROUND(ROUND(H220,2)*ROUND(G220,3),2)</f>
        <v>0</v>
      </c>
      <c r="O220">
        <f>(I220*21)/100</f>
        <v>0</v>
      </c>
      <c r="P220" t="s">
        <v>22</v>
      </c>
    </row>
    <row r="221" spans="1:16" ht="38.25" x14ac:dyDescent="0.2">
      <c r="A221" s="26" t="s">
        <v>48</v>
      </c>
      <c r="E221" s="27" t="s">
        <v>354</v>
      </c>
    </row>
    <row r="222" spans="1:16" x14ac:dyDescent="0.2">
      <c r="A222" s="30" t="s">
        <v>50</v>
      </c>
      <c r="E222" s="29" t="s">
        <v>23</v>
      </c>
    </row>
    <row r="223" spans="1:16" x14ac:dyDescent="0.2">
      <c r="A223" s="17" t="s">
        <v>279</v>
      </c>
      <c r="B223" s="21" t="s">
        <v>355</v>
      </c>
      <c r="C223" s="21" t="s">
        <v>356</v>
      </c>
      <c r="D223" s="17" t="s">
        <v>23</v>
      </c>
      <c r="E223" s="22" t="s">
        <v>357</v>
      </c>
      <c r="F223" s="23" t="s">
        <v>298</v>
      </c>
      <c r="G223" s="24">
        <v>3</v>
      </c>
      <c r="H223" s="25"/>
      <c r="I223" s="25">
        <f>ROUND(ROUND(H223,2)*ROUND(G223,3),2)</f>
        <v>0</v>
      </c>
      <c r="O223">
        <f>(I223*21)/100</f>
        <v>0</v>
      </c>
      <c r="P223" t="s">
        <v>22</v>
      </c>
    </row>
    <row r="224" spans="1:16" x14ac:dyDescent="0.2">
      <c r="A224" s="26" t="s">
        <v>48</v>
      </c>
      <c r="E224" s="27" t="s">
        <v>358</v>
      </c>
    </row>
    <row r="225" spans="1:16" x14ac:dyDescent="0.2">
      <c r="A225" s="30" t="s">
        <v>50</v>
      </c>
      <c r="E225" s="29" t="s">
        <v>23</v>
      </c>
    </row>
    <row r="226" spans="1:16" x14ac:dyDescent="0.2">
      <c r="A226" s="17" t="s">
        <v>279</v>
      </c>
      <c r="B226" s="21" t="s">
        <v>359</v>
      </c>
      <c r="C226" s="21" t="s">
        <v>360</v>
      </c>
      <c r="D226" s="17" t="s">
        <v>23</v>
      </c>
      <c r="E226" s="22" t="s">
        <v>361</v>
      </c>
      <c r="F226" s="23" t="s">
        <v>298</v>
      </c>
      <c r="G226" s="24">
        <v>1</v>
      </c>
      <c r="H226" s="25"/>
      <c r="I226" s="25">
        <f>ROUND(ROUND(H226,2)*ROUND(G226,3),2)</f>
        <v>0</v>
      </c>
      <c r="O226">
        <f>(I226*21)/100</f>
        <v>0</v>
      </c>
      <c r="P226" t="s">
        <v>22</v>
      </c>
    </row>
    <row r="227" spans="1:16" x14ac:dyDescent="0.2">
      <c r="A227" s="26" t="s">
        <v>48</v>
      </c>
      <c r="E227" s="27" t="s">
        <v>362</v>
      </c>
    </row>
    <row r="228" spans="1:16" x14ac:dyDescent="0.2">
      <c r="A228" s="30" t="s">
        <v>50</v>
      </c>
      <c r="E228" s="29" t="s">
        <v>23</v>
      </c>
    </row>
    <row r="229" spans="1:16" x14ac:dyDescent="0.2">
      <c r="A229" s="17" t="s">
        <v>279</v>
      </c>
      <c r="B229" s="21" t="s">
        <v>363</v>
      </c>
      <c r="C229" s="21" t="s">
        <v>364</v>
      </c>
      <c r="D229" s="17" t="s">
        <v>23</v>
      </c>
      <c r="E229" s="22" t="s">
        <v>365</v>
      </c>
      <c r="F229" s="23" t="s">
        <v>298</v>
      </c>
      <c r="G229" s="24">
        <v>2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48</v>
      </c>
      <c r="E230" s="27" t="s">
        <v>366</v>
      </c>
    </row>
    <row r="231" spans="1:16" x14ac:dyDescent="0.2">
      <c r="A231" s="30" t="s">
        <v>50</v>
      </c>
      <c r="E231" s="29" t="s">
        <v>23</v>
      </c>
    </row>
    <row r="232" spans="1:16" x14ac:dyDescent="0.2">
      <c r="A232" s="17" t="s">
        <v>279</v>
      </c>
      <c r="B232" s="21" t="s">
        <v>367</v>
      </c>
      <c r="C232" s="21" t="s">
        <v>368</v>
      </c>
      <c r="D232" s="17" t="s">
        <v>23</v>
      </c>
      <c r="E232" s="22" t="s">
        <v>369</v>
      </c>
      <c r="F232" s="23" t="s">
        <v>298</v>
      </c>
      <c r="G232" s="24">
        <v>3</v>
      </c>
      <c r="H232" s="25"/>
      <c r="I232" s="25">
        <f>ROUND(ROUND(H232,2)*ROUND(G232,3),2)</f>
        <v>0</v>
      </c>
      <c r="O232">
        <f>(I232*21)/100</f>
        <v>0</v>
      </c>
      <c r="P232" t="s">
        <v>22</v>
      </c>
    </row>
    <row r="233" spans="1:16" x14ac:dyDescent="0.2">
      <c r="A233" s="26" t="s">
        <v>48</v>
      </c>
      <c r="E233" s="27" t="s">
        <v>370</v>
      </c>
    </row>
    <row r="234" spans="1:16" x14ac:dyDescent="0.2">
      <c r="A234" s="30" t="s">
        <v>50</v>
      </c>
      <c r="E234" s="29" t="s">
        <v>23</v>
      </c>
    </row>
    <row r="235" spans="1:16" x14ac:dyDescent="0.2">
      <c r="A235" s="17" t="s">
        <v>279</v>
      </c>
      <c r="B235" s="21" t="s">
        <v>371</v>
      </c>
      <c r="C235" s="21" t="s">
        <v>372</v>
      </c>
      <c r="D235" s="17" t="s">
        <v>23</v>
      </c>
      <c r="E235" s="22" t="s">
        <v>373</v>
      </c>
      <c r="F235" s="23" t="s">
        <v>298</v>
      </c>
      <c r="G235" s="24">
        <v>1</v>
      </c>
      <c r="H235" s="25"/>
      <c r="I235" s="25">
        <f>ROUND(ROUND(H235,2)*ROUND(G235,3),2)</f>
        <v>0</v>
      </c>
      <c r="O235">
        <f>(I235*21)/100</f>
        <v>0</v>
      </c>
      <c r="P235" t="s">
        <v>22</v>
      </c>
    </row>
    <row r="236" spans="1:16" x14ac:dyDescent="0.2">
      <c r="A236" s="26" t="s">
        <v>48</v>
      </c>
      <c r="E236" s="27" t="s">
        <v>374</v>
      </c>
    </row>
    <row r="237" spans="1:16" x14ac:dyDescent="0.2">
      <c r="A237" s="30" t="s">
        <v>50</v>
      </c>
      <c r="E237" s="29" t="s">
        <v>23</v>
      </c>
    </row>
    <row r="238" spans="1:16" x14ac:dyDescent="0.2">
      <c r="A238" s="17" t="s">
        <v>279</v>
      </c>
      <c r="B238" s="21" t="s">
        <v>375</v>
      </c>
      <c r="C238" s="21" t="s">
        <v>376</v>
      </c>
      <c r="D238" s="17" t="s">
        <v>23</v>
      </c>
      <c r="E238" s="22" t="s">
        <v>377</v>
      </c>
      <c r="F238" s="23" t="s">
        <v>298</v>
      </c>
      <c r="G238" s="24">
        <v>1</v>
      </c>
      <c r="H238" s="25"/>
      <c r="I238" s="25">
        <f>ROUND(ROUND(H238,2)*ROUND(G238,3),2)</f>
        <v>0</v>
      </c>
      <c r="O238">
        <f>(I238*21)/100</f>
        <v>0</v>
      </c>
      <c r="P238" t="s">
        <v>22</v>
      </c>
    </row>
    <row r="239" spans="1:16" x14ac:dyDescent="0.2">
      <c r="A239" s="26" t="s">
        <v>48</v>
      </c>
      <c r="E239" s="27" t="s">
        <v>378</v>
      </c>
    </row>
    <row r="240" spans="1:16" x14ac:dyDescent="0.2">
      <c r="A240" s="30" t="s">
        <v>50</v>
      </c>
      <c r="E240" s="29" t="s">
        <v>23</v>
      </c>
    </row>
    <row r="241" spans="1:16" x14ac:dyDescent="0.2">
      <c r="A241" s="17" t="s">
        <v>279</v>
      </c>
      <c r="B241" s="21" t="s">
        <v>379</v>
      </c>
      <c r="C241" s="21" t="s">
        <v>380</v>
      </c>
      <c r="D241" s="17" t="s">
        <v>23</v>
      </c>
      <c r="E241" s="22" t="s">
        <v>381</v>
      </c>
      <c r="F241" s="23" t="s">
        <v>298</v>
      </c>
      <c r="G241" s="24">
        <v>1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48</v>
      </c>
      <c r="E242" s="27" t="s">
        <v>382</v>
      </c>
    </row>
    <row r="243" spans="1:16" x14ac:dyDescent="0.2">
      <c r="A243" s="30" t="s">
        <v>50</v>
      </c>
      <c r="E243" s="29" t="s">
        <v>23</v>
      </c>
    </row>
    <row r="244" spans="1:16" x14ac:dyDescent="0.2">
      <c r="A244" s="17" t="s">
        <v>279</v>
      </c>
      <c r="B244" s="21" t="s">
        <v>383</v>
      </c>
      <c r="C244" s="21" t="s">
        <v>384</v>
      </c>
      <c r="D244" s="17" t="s">
        <v>23</v>
      </c>
      <c r="E244" s="22" t="s">
        <v>385</v>
      </c>
      <c r="F244" s="23" t="s">
        <v>298</v>
      </c>
      <c r="G244" s="24">
        <v>1</v>
      </c>
      <c r="H244" s="25"/>
      <c r="I244" s="25">
        <f>ROUND(ROUND(H244,2)*ROUND(G244,3),2)</f>
        <v>0</v>
      </c>
      <c r="O244">
        <f>(I244*21)/100</f>
        <v>0</v>
      </c>
      <c r="P244" t="s">
        <v>22</v>
      </c>
    </row>
    <row r="245" spans="1:16" x14ac:dyDescent="0.2">
      <c r="A245" s="26" t="s">
        <v>48</v>
      </c>
      <c r="E245" s="27" t="s">
        <v>386</v>
      </c>
    </row>
    <row r="246" spans="1:16" x14ac:dyDescent="0.2">
      <c r="A246" s="30" t="s">
        <v>50</v>
      </c>
      <c r="E246" s="29" t="s">
        <v>23</v>
      </c>
    </row>
    <row r="247" spans="1:16" x14ac:dyDescent="0.2">
      <c r="A247" s="17" t="s">
        <v>279</v>
      </c>
      <c r="B247" s="21" t="s">
        <v>387</v>
      </c>
      <c r="C247" s="21" t="s">
        <v>388</v>
      </c>
      <c r="D247" s="17" t="s">
        <v>23</v>
      </c>
      <c r="E247" s="22" t="s">
        <v>389</v>
      </c>
      <c r="F247" s="23" t="s">
        <v>298</v>
      </c>
      <c r="G247" s="24">
        <v>3</v>
      </c>
      <c r="H247" s="25"/>
      <c r="I247" s="25">
        <f>ROUND(ROUND(H247,2)*ROUND(G247,3),2)</f>
        <v>0</v>
      </c>
      <c r="O247">
        <f>(I247*21)/100</f>
        <v>0</v>
      </c>
      <c r="P247" t="s">
        <v>22</v>
      </c>
    </row>
    <row r="248" spans="1:16" x14ac:dyDescent="0.2">
      <c r="A248" s="26" t="s">
        <v>48</v>
      </c>
      <c r="E248" s="27" t="s">
        <v>390</v>
      </c>
    </row>
    <row r="249" spans="1:16" x14ac:dyDescent="0.2">
      <c r="A249" s="30" t="s">
        <v>50</v>
      </c>
      <c r="E249" s="29" t="s">
        <v>23</v>
      </c>
    </row>
    <row r="250" spans="1:16" x14ac:dyDescent="0.2">
      <c r="A250" s="17" t="s">
        <v>279</v>
      </c>
      <c r="B250" s="21" t="s">
        <v>391</v>
      </c>
      <c r="C250" s="21" t="s">
        <v>392</v>
      </c>
      <c r="D250" s="17" t="s">
        <v>23</v>
      </c>
      <c r="E250" s="22" t="s">
        <v>393</v>
      </c>
      <c r="F250" s="23" t="s">
        <v>298</v>
      </c>
      <c r="G250" s="24">
        <v>9</v>
      </c>
      <c r="H250" s="25"/>
      <c r="I250" s="25">
        <f>ROUND(ROUND(H250,2)*ROUND(G250,3),2)</f>
        <v>0</v>
      </c>
      <c r="O250">
        <f>(I250*21)/100</f>
        <v>0</v>
      </c>
      <c r="P250" t="s">
        <v>22</v>
      </c>
    </row>
    <row r="251" spans="1:16" x14ac:dyDescent="0.2">
      <c r="A251" s="26" t="s">
        <v>48</v>
      </c>
      <c r="E251" s="27" t="s">
        <v>23</v>
      </c>
    </row>
    <row r="252" spans="1:16" x14ac:dyDescent="0.2">
      <c r="A252" s="30" t="s">
        <v>50</v>
      </c>
      <c r="E252" s="29" t="s">
        <v>23</v>
      </c>
    </row>
    <row r="253" spans="1:16" x14ac:dyDescent="0.2">
      <c r="A253" s="17" t="s">
        <v>44</v>
      </c>
      <c r="B253" s="21" t="s">
        <v>394</v>
      </c>
      <c r="C253" s="21" t="s">
        <v>395</v>
      </c>
      <c r="D253" s="17" t="s">
        <v>23</v>
      </c>
      <c r="E253" s="22" t="s">
        <v>396</v>
      </c>
      <c r="F253" s="23" t="s">
        <v>298</v>
      </c>
      <c r="G253" s="24">
        <v>3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48</v>
      </c>
      <c r="E254" s="27" t="s">
        <v>397</v>
      </c>
    </row>
    <row r="255" spans="1:16" x14ac:dyDescent="0.2">
      <c r="A255" s="30" t="s">
        <v>50</v>
      </c>
      <c r="E255" s="29" t="s">
        <v>23</v>
      </c>
    </row>
    <row r="256" spans="1:16" x14ac:dyDescent="0.2">
      <c r="A256" s="17" t="s">
        <v>44</v>
      </c>
      <c r="B256" s="21" t="s">
        <v>398</v>
      </c>
      <c r="C256" s="21" t="s">
        <v>399</v>
      </c>
      <c r="D256" s="17" t="s">
        <v>23</v>
      </c>
      <c r="E256" s="22" t="s">
        <v>400</v>
      </c>
      <c r="F256" s="23" t="s">
        <v>298</v>
      </c>
      <c r="G256" s="24">
        <v>3</v>
      </c>
      <c r="H256" s="25"/>
      <c r="I256" s="25">
        <f>ROUND(ROUND(H256,2)*ROUND(G256,3),2)</f>
        <v>0</v>
      </c>
      <c r="O256">
        <f>(I256*21)/100</f>
        <v>0</v>
      </c>
      <c r="P256" t="s">
        <v>22</v>
      </c>
    </row>
    <row r="257" spans="1:18" ht="51" x14ac:dyDescent="0.2">
      <c r="A257" s="26" t="s">
        <v>48</v>
      </c>
      <c r="E257" s="27" t="s">
        <v>401</v>
      </c>
    </row>
    <row r="258" spans="1:18" x14ac:dyDescent="0.2">
      <c r="A258" s="30" t="s">
        <v>50</v>
      </c>
      <c r="E258" s="29" t="s">
        <v>402</v>
      </c>
    </row>
    <row r="259" spans="1:18" x14ac:dyDescent="0.2">
      <c r="A259" s="17" t="s">
        <v>44</v>
      </c>
      <c r="B259" s="21" t="s">
        <v>403</v>
      </c>
      <c r="C259" s="21" t="s">
        <v>404</v>
      </c>
      <c r="D259" s="17" t="s">
        <v>23</v>
      </c>
      <c r="E259" s="22" t="s">
        <v>405</v>
      </c>
      <c r="F259" s="23" t="s">
        <v>110</v>
      </c>
      <c r="G259" s="24">
        <v>87.78</v>
      </c>
      <c r="H259" s="25"/>
      <c r="I259" s="25">
        <f>ROUND(ROUND(H259,2)*ROUND(G259,3),2)</f>
        <v>0</v>
      </c>
      <c r="O259">
        <f>(I259*21)/100</f>
        <v>0</v>
      </c>
      <c r="P259" t="s">
        <v>22</v>
      </c>
    </row>
    <row r="260" spans="1:18" x14ac:dyDescent="0.2">
      <c r="A260" s="26" t="s">
        <v>48</v>
      </c>
      <c r="E260" s="27" t="s">
        <v>406</v>
      </c>
    </row>
    <row r="261" spans="1:18" x14ac:dyDescent="0.2">
      <c r="A261" s="28" t="s">
        <v>50</v>
      </c>
      <c r="E261" s="29" t="s">
        <v>407</v>
      </c>
    </row>
    <row r="262" spans="1:18" ht="12.75" customHeight="1" x14ac:dyDescent="0.2">
      <c r="A262" s="5" t="s">
        <v>42</v>
      </c>
      <c r="B262" s="5"/>
      <c r="C262" s="32" t="s">
        <v>39</v>
      </c>
      <c r="D262" s="5"/>
      <c r="E262" s="19" t="s">
        <v>408</v>
      </c>
      <c r="F262" s="5"/>
      <c r="G262" s="5"/>
      <c r="H262" s="5"/>
      <c r="I262" s="33">
        <f>0+Q262</f>
        <v>0</v>
      </c>
      <c r="O262">
        <f>0+R262</f>
        <v>0</v>
      </c>
      <c r="Q262">
        <f>0+I263+I266+I269+I272+I275+I278+I281+I284+I287+I290+I293+I296+I299+I302+I305+I308+I311+I314+I317+I320+I323+I326+I329+I332+I335+I338</f>
        <v>0</v>
      </c>
      <c r="R262">
        <f>0+O263+O266+O269+O272+O275+O278+O281+O284+O287+O290+O293+O296+O299+O302+O305+O308+O311+O314+O317+O320+O323+O326+O329+O332+O335+O338</f>
        <v>0</v>
      </c>
    </row>
    <row r="263" spans="1:18" x14ac:dyDescent="0.2">
      <c r="A263" s="17" t="s">
        <v>44</v>
      </c>
      <c r="B263" s="21" t="s">
        <v>409</v>
      </c>
      <c r="C263" s="21" t="s">
        <v>410</v>
      </c>
      <c r="D263" s="17" t="s">
        <v>75</v>
      </c>
      <c r="E263" s="22" t="s">
        <v>411</v>
      </c>
      <c r="F263" s="23" t="s">
        <v>110</v>
      </c>
      <c r="G263" s="24">
        <v>3.26</v>
      </c>
      <c r="H263" s="25"/>
      <c r="I263" s="25">
        <f>ROUND(ROUND(H263,2)*ROUND(G263,3),2)</f>
        <v>0</v>
      </c>
      <c r="O263">
        <f>(I263*21)/100</f>
        <v>0</v>
      </c>
      <c r="P263" t="s">
        <v>22</v>
      </c>
    </row>
    <row r="264" spans="1:18" ht="38.25" x14ac:dyDescent="0.2">
      <c r="A264" s="26" t="s">
        <v>48</v>
      </c>
      <c r="E264" s="27" t="s">
        <v>412</v>
      </c>
    </row>
    <row r="265" spans="1:18" x14ac:dyDescent="0.2">
      <c r="A265" s="30" t="s">
        <v>50</v>
      </c>
      <c r="E265" s="29" t="s">
        <v>413</v>
      </c>
    </row>
    <row r="266" spans="1:18" x14ac:dyDescent="0.2">
      <c r="A266" s="17" t="s">
        <v>44</v>
      </c>
      <c r="B266" s="21" t="s">
        <v>414</v>
      </c>
      <c r="C266" s="21" t="s">
        <v>410</v>
      </c>
      <c r="D266" s="17" t="s">
        <v>80</v>
      </c>
      <c r="E266" s="22" t="s">
        <v>411</v>
      </c>
      <c r="F266" s="23" t="s">
        <v>110</v>
      </c>
      <c r="G266" s="24">
        <v>3.26</v>
      </c>
      <c r="H266" s="25"/>
      <c r="I266" s="25">
        <f>ROUND(ROUND(H266,2)*ROUND(G266,3),2)</f>
        <v>0</v>
      </c>
      <c r="O266">
        <f>(I266*21)/100</f>
        <v>0</v>
      </c>
      <c r="P266" t="s">
        <v>22</v>
      </c>
    </row>
    <row r="267" spans="1:18" ht="38.25" x14ac:dyDescent="0.2">
      <c r="A267" s="26" t="s">
        <v>48</v>
      </c>
      <c r="E267" s="27" t="s">
        <v>415</v>
      </c>
    </row>
    <row r="268" spans="1:18" x14ac:dyDescent="0.2">
      <c r="A268" s="30" t="s">
        <v>50</v>
      </c>
      <c r="E268" s="29" t="s">
        <v>413</v>
      </c>
    </row>
    <row r="269" spans="1:18" x14ac:dyDescent="0.2">
      <c r="A269" s="17" t="s">
        <v>44</v>
      </c>
      <c r="B269" s="21" t="s">
        <v>416</v>
      </c>
      <c r="C269" s="21" t="s">
        <v>417</v>
      </c>
      <c r="D269" s="17" t="s">
        <v>23</v>
      </c>
      <c r="E269" s="22" t="s">
        <v>418</v>
      </c>
      <c r="F269" s="23" t="s">
        <v>110</v>
      </c>
      <c r="G269" s="24">
        <v>170.55</v>
      </c>
      <c r="H269" s="25"/>
      <c r="I269" s="25">
        <f>ROUND(ROUND(H269,2)*ROUND(G269,3),2)</f>
        <v>0</v>
      </c>
      <c r="O269">
        <f>(I269*21)/100</f>
        <v>0</v>
      </c>
      <c r="P269" t="s">
        <v>22</v>
      </c>
    </row>
    <row r="270" spans="1:18" ht="38.25" x14ac:dyDescent="0.2">
      <c r="A270" s="26" t="s">
        <v>48</v>
      </c>
      <c r="E270" s="27" t="s">
        <v>419</v>
      </c>
    </row>
    <row r="271" spans="1:18" x14ac:dyDescent="0.2">
      <c r="A271" s="30" t="s">
        <v>50</v>
      </c>
      <c r="E271" s="29" t="s">
        <v>23</v>
      </c>
    </row>
    <row r="272" spans="1:18" x14ac:dyDescent="0.2">
      <c r="A272" s="17" t="s">
        <v>44</v>
      </c>
      <c r="B272" s="21" t="s">
        <v>420</v>
      </c>
      <c r="C272" s="21" t="s">
        <v>421</v>
      </c>
      <c r="D272" s="17" t="s">
        <v>75</v>
      </c>
      <c r="E272" s="22" t="s">
        <v>422</v>
      </c>
      <c r="F272" s="23" t="s">
        <v>110</v>
      </c>
      <c r="G272" s="24">
        <v>3.26</v>
      </c>
      <c r="H272" s="25"/>
      <c r="I272" s="25">
        <f>ROUND(ROUND(H272,2)*ROUND(G272,3),2)</f>
        <v>0</v>
      </c>
      <c r="O272">
        <f>(I272*21)/100</f>
        <v>0</v>
      </c>
      <c r="P272" t="s">
        <v>22</v>
      </c>
    </row>
    <row r="273" spans="1:16" ht="25.5" x14ac:dyDescent="0.2">
      <c r="A273" s="26" t="s">
        <v>48</v>
      </c>
      <c r="E273" s="27" t="s">
        <v>423</v>
      </c>
    </row>
    <row r="274" spans="1:16" x14ac:dyDescent="0.2">
      <c r="A274" s="30" t="s">
        <v>50</v>
      </c>
      <c r="E274" s="29" t="s">
        <v>413</v>
      </c>
    </row>
    <row r="275" spans="1:16" x14ac:dyDescent="0.2">
      <c r="A275" s="17" t="s">
        <v>44</v>
      </c>
      <c r="B275" s="21" t="s">
        <v>424</v>
      </c>
      <c r="C275" s="21" t="s">
        <v>421</v>
      </c>
      <c r="D275" s="17" t="s">
        <v>80</v>
      </c>
      <c r="E275" s="22" t="s">
        <v>422</v>
      </c>
      <c r="F275" s="23" t="s">
        <v>110</v>
      </c>
      <c r="G275" s="24">
        <v>3.26</v>
      </c>
      <c r="H275" s="25"/>
      <c r="I275" s="25">
        <f>ROUND(ROUND(H275,2)*ROUND(G275,3),2)</f>
        <v>0</v>
      </c>
      <c r="O275">
        <f>(I275*21)/100</f>
        <v>0</v>
      </c>
      <c r="P275" t="s">
        <v>22</v>
      </c>
    </row>
    <row r="276" spans="1:16" ht="25.5" x14ac:dyDescent="0.2">
      <c r="A276" s="26" t="s">
        <v>48</v>
      </c>
      <c r="E276" s="27" t="s">
        <v>425</v>
      </c>
    </row>
    <row r="277" spans="1:16" x14ac:dyDescent="0.2">
      <c r="A277" s="30" t="s">
        <v>50</v>
      </c>
      <c r="E277" s="29" t="s">
        <v>413</v>
      </c>
    </row>
    <row r="278" spans="1:16" x14ac:dyDescent="0.2">
      <c r="A278" s="17" t="s">
        <v>44</v>
      </c>
      <c r="B278" s="21" t="s">
        <v>426</v>
      </c>
      <c r="C278" s="21" t="s">
        <v>427</v>
      </c>
      <c r="D278" s="17" t="s">
        <v>23</v>
      </c>
      <c r="E278" s="22" t="s">
        <v>428</v>
      </c>
      <c r="F278" s="23" t="s">
        <v>110</v>
      </c>
      <c r="G278" s="24">
        <v>170.55</v>
      </c>
      <c r="H278" s="25"/>
      <c r="I278" s="25">
        <f>ROUND(ROUND(H278,2)*ROUND(G278,3),2)</f>
        <v>0</v>
      </c>
      <c r="O278">
        <f>(I278*21)/100</f>
        <v>0</v>
      </c>
      <c r="P278" t="s">
        <v>22</v>
      </c>
    </row>
    <row r="279" spans="1:16" ht="25.5" x14ac:dyDescent="0.2">
      <c r="A279" s="26" t="s">
        <v>48</v>
      </c>
      <c r="E279" s="27" t="s">
        <v>429</v>
      </c>
    </row>
    <row r="280" spans="1:16" x14ac:dyDescent="0.2">
      <c r="A280" s="30" t="s">
        <v>50</v>
      </c>
      <c r="E280" s="29" t="s">
        <v>23</v>
      </c>
    </row>
    <row r="281" spans="1:16" x14ac:dyDescent="0.2">
      <c r="A281" s="17" t="s">
        <v>44</v>
      </c>
      <c r="B281" s="21" t="s">
        <v>430</v>
      </c>
      <c r="C281" s="21" t="s">
        <v>431</v>
      </c>
      <c r="D281" s="17" t="s">
        <v>75</v>
      </c>
      <c r="E281" s="22" t="s">
        <v>432</v>
      </c>
      <c r="F281" s="23" t="s">
        <v>110</v>
      </c>
      <c r="G281" s="24">
        <v>3.26</v>
      </c>
      <c r="H281" s="25"/>
      <c r="I281" s="25">
        <f>ROUND(ROUND(H281,2)*ROUND(G281,3),2)</f>
        <v>0</v>
      </c>
      <c r="O281">
        <f>(I281*21)/100</f>
        <v>0</v>
      </c>
      <c r="P281" t="s">
        <v>22</v>
      </c>
    </row>
    <row r="282" spans="1:16" ht="25.5" x14ac:dyDescent="0.2">
      <c r="A282" s="26" t="s">
        <v>48</v>
      </c>
      <c r="E282" s="27" t="s">
        <v>433</v>
      </c>
    </row>
    <row r="283" spans="1:16" x14ac:dyDescent="0.2">
      <c r="A283" s="30" t="s">
        <v>50</v>
      </c>
      <c r="E283" s="29" t="s">
        <v>413</v>
      </c>
    </row>
    <row r="284" spans="1:16" x14ac:dyDescent="0.2">
      <c r="A284" s="17" t="s">
        <v>44</v>
      </c>
      <c r="B284" s="21" t="s">
        <v>434</v>
      </c>
      <c r="C284" s="21" t="s">
        <v>431</v>
      </c>
      <c r="D284" s="17" t="s">
        <v>80</v>
      </c>
      <c r="E284" s="22" t="s">
        <v>432</v>
      </c>
      <c r="F284" s="23" t="s">
        <v>110</v>
      </c>
      <c r="G284" s="24">
        <v>3.26</v>
      </c>
      <c r="H284" s="25"/>
      <c r="I284" s="25">
        <f>ROUND(ROUND(H284,2)*ROUND(G284,3),2)</f>
        <v>0</v>
      </c>
      <c r="O284">
        <f>(I284*21)/100</f>
        <v>0</v>
      </c>
      <c r="P284" t="s">
        <v>22</v>
      </c>
    </row>
    <row r="285" spans="1:16" ht="25.5" x14ac:dyDescent="0.2">
      <c r="A285" s="26" t="s">
        <v>48</v>
      </c>
      <c r="E285" s="27" t="s">
        <v>435</v>
      </c>
    </row>
    <row r="286" spans="1:16" x14ac:dyDescent="0.2">
      <c r="A286" s="30" t="s">
        <v>50</v>
      </c>
      <c r="E286" s="29" t="s">
        <v>413</v>
      </c>
    </row>
    <row r="287" spans="1:16" x14ac:dyDescent="0.2">
      <c r="A287" s="17" t="s">
        <v>44</v>
      </c>
      <c r="B287" s="21" t="s">
        <v>436</v>
      </c>
      <c r="C287" s="21" t="s">
        <v>437</v>
      </c>
      <c r="D287" s="17" t="s">
        <v>75</v>
      </c>
      <c r="E287" s="22" t="s">
        <v>438</v>
      </c>
      <c r="F287" s="23" t="s">
        <v>110</v>
      </c>
      <c r="G287" s="24">
        <v>1.6</v>
      </c>
      <c r="H287" s="25"/>
      <c r="I287" s="25">
        <f>ROUND(ROUND(H287,2)*ROUND(G287,3),2)</f>
        <v>0</v>
      </c>
      <c r="O287">
        <f>(I287*21)/100</f>
        <v>0</v>
      </c>
      <c r="P287" t="s">
        <v>22</v>
      </c>
    </row>
    <row r="288" spans="1:16" ht="25.5" x14ac:dyDescent="0.2">
      <c r="A288" s="26" t="s">
        <v>48</v>
      </c>
      <c r="E288" s="27" t="s">
        <v>439</v>
      </c>
    </row>
    <row r="289" spans="1:16" x14ac:dyDescent="0.2">
      <c r="A289" s="30" t="s">
        <v>50</v>
      </c>
      <c r="E289" s="29" t="s">
        <v>23</v>
      </c>
    </row>
    <row r="290" spans="1:16" x14ac:dyDescent="0.2">
      <c r="A290" s="17" t="s">
        <v>44</v>
      </c>
      <c r="B290" s="21" t="s">
        <v>440</v>
      </c>
      <c r="C290" s="21" t="s">
        <v>437</v>
      </c>
      <c r="D290" s="17" t="s">
        <v>80</v>
      </c>
      <c r="E290" s="22" t="s">
        <v>438</v>
      </c>
      <c r="F290" s="23" t="s">
        <v>110</v>
      </c>
      <c r="G290" s="24">
        <v>10.73</v>
      </c>
      <c r="H290" s="25"/>
      <c r="I290" s="25">
        <f>ROUND(ROUND(H290,2)*ROUND(G290,3),2)</f>
        <v>0</v>
      </c>
      <c r="O290">
        <f>(I290*21)/100</f>
        <v>0</v>
      </c>
      <c r="P290" t="s">
        <v>22</v>
      </c>
    </row>
    <row r="291" spans="1:16" ht="25.5" x14ac:dyDescent="0.2">
      <c r="A291" s="26" t="s">
        <v>48</v>
      </c>
      <c r="E291" s="27" t="s">
        <v>441</v>
      </c>
    </row>
    <row r="292" spans="1:16" x14ac:dyDescent="0.2">
      <c r="A292" s="30" t="s">
        <v>50</v>
      </c>
      <c r="E292" s="29" t="s">
        <v>442</v>
      </c>
    </row>
    <row r="293" spans="1:16" x14ac:dyDescent="0.2">
      <c r="A293" s="17" t="s">
        <v>44</v>
      </c>
      <c r="B293" s="21" t="s">
        <v>443</v>
      </c>
      <c r="C293" s="21" t="s">
        <v>444</v>
      </c>
      <c r="D293" s="17" t="s">
        <v>23</v>
      </c>
      <c r="E293" s="22" t="s">
        <v>445</v>
      </c>
      <c r="F293" s="23" t="s">
        <v>110</v>
      </c>
      <c r="G293" s="24">
        <v>75.45</v>
      </c>
      <c r="H293" s="25"/>
      <c r="I293" s="25">
        <f>ROUND(ROUND(H293,2)*ROUND(G293,3),2)</f>
        <v>0</v>
      </c>
      <c r="O293">
        <f>(I293*21)/100</f>
        <v>0</v>
      </c>
      <c r="P293" t="s">
        <v>22</v>
      </c>
    </row>
    <row r="294" spans="1:16" ht="25.5" x14ac:dyDescent="0.2">
      <c r="A294" s="26" t="s">
        <v>48</v>
      </c>
      <c r="E294" s="27" t="s">
        <v>446</v>
      </c>
    </row>
    <row r="295" spans="1:16" x14ac:dyDescent="0.2">
      <c r="A295" s="30" t="s">
        <v>50</v>
      </c>
      <c r="E295" s="29" t="s">
        <v>447</v>
      </c>
    </row>
    <row r="296" spans="1:16" x14ac:dyDescent="0.2">
      <c r="A296" s="17" t="s">
        <v>44</v>
      </c>
      <c r="B296" s="21" t="s">
        <v>448</v>
      </c>
      <c r="C296" s="21" t="s">
        <v>449</v>
      </c>
      <c r="D296" s="17" t="s">
        <v>23</v>
      </c>
      <c r="E296" s="22" t="s">
        <v>450</v>
      </c>
      <c r="F296" s="23" t="s">
        <v>298</v>
      </c>
      <c r="G296" s="24">
        <v>4</v>
      </c>
      <c r="H296" s="25"/>
      <c r="I296" s="25">
        <f>ROUND(ROUND(H296,2)*ROUND(G296,3),2)</f>
        <v>0</v>
      </c>
      <c r="O296">
        <f>(I296*21)/100</f>
        <v>0</v>
      </c>
      <c r="P296" t="s">
        <v>22</v>
      </c>
    </row>
    <row r="297" spans="1:16" ht="38.25" x14ac:dyDescent="0.2">
      <c r="A297" s="26" t="s">
        <v>48</v>
      </c>
      <c r="E297" s="27" t="s">
        <v>451</v>
      </c>
    </row>
    <row r="298" spans="1:16" x14ac:dyDescent="0.2">
      <c r="A298" s="30" t="s">
        <v>50</v>
      </c>
      <c r="E298" s="29" t="s">
        <v>23</v>
      </c>
    </row>
    <row r="299" spans="1:16" x14ac:dyDescent="0.2">
      <c r="A299" s="17" t="s">
        <v>44</v>
      </c>
      <c r="B299" s="21" t="s">
        <v>452</v>
      </c>
      <c r="C299" s="21" t="s">
        <v>453</v>
      </c>
      <c r="D299" s="17" t="s">
        <v>23</v>
      </c>
      <c r="E299" s="22" t="s">
        <v>454</v>
      </c>
      <c r="F299" s="23" t="s">
        <v>298</v>
      </c>
      <c r="G299" s="24">
        <v>3</v>
      </c>
      <c r="H299" s="25"/>
      <c r="I299" s="25">
        <f>ROUND(ROUND(H299,2)*ROUND(G299,3),2)</f>
        <v>0</v>
      </c>
      <c r="O299">
        <f>(I299*21)/100</f>
        <v>0</v>
      </c>
      <c r="P299" t="s">
        <v>22</v>
      </c>
    </row>
    <row r="300" spans="1:16" ht="38.25" x14ac:dyDescent="0.2">
      <c r="A300" s="26" t="s">
        <v>48</v>
      </c>
      <c r="E300" s="27" t="s">
        <v>455</v>
      </c>
    </row>
    <row r="301" spans="1:16" x14ac:dyDescent="0.2">
      <c r="A301" s="30" t="s">
        <v>50</v>
      </c>
      <c r="E301" s="29" t="s">
        <v>23</v>
      </c>
    </row>
    <row r="302" spans="1:16" x14ac:dyDescent="0.2">
      <c r="A302" s="17" t="s">
        <v>44</v>
      </c>
      <c r="B302" s="21" t="s">
        <v>456</v>
      </c>
      <c r="C302" s="21" t="s">
        <v>457</v>
      </c>
      <c r="D302" s="17" t="s">
        <v>23</v>
      </c>
      <c r="E302" s="22" t="s">
        <v>458</v>
      </c>
      <c r="F302" s="23" t="s">
        <v>121</v>
      </c>
      <c r="G302" s="24">
        <v>3.5739999999999998</v>
      </c>
      <c r="H302" s="25"/>
      <c r="I302" s="25">
        <f>ROUND(ROUND(H302,2)*ROUND(G302,3),2)</f>
        <v>0</v>
      </c>
      <c r="O302">
        <f>(I302*21)/100</f>
        <v>0</v>
      </c>
      <c r="P302" t="s">
        <v>22</v>
      </c>
    </row>
    <row r="303" spans="1:16" ht="51" x14ac:dyDescent="0.2">
      <c r="A303" s="26" t="s">
        <v>48</v>
      </c>
      <c r="E303" s="27" t="s">
        <v>459</v>
      </c>
    </row>
    <row r="304" spans="1:16" x14ac:dyDescent="0.2">
      <c r="A304" s="30" t="s">
        <v>50</v>
      </c>
      <c r="E304" s="29" t="s">
        <v>460</v>
      </c>
    </row>
    <row r="305" spans="1:16" x14ac:dyDescent="0.2">
      <c r="A305" s="17" t="s">
        <v>44</v>
      </c>
      <c r="B305" s="21" t="s">
        <v>461</v>
      </c>
      <c r="C305" s="21" t="s">
        <v>462</v>
      </c>
      <c r="D305" s="17" t="s">
        <v>23</v>
      </c>
      <c r="E305" s="22" t="s">
        <v>463</v>
      </c>
      <c r="F305" s="23" t="s">
        <v>175</v>
      </c>
      <c r="G305" s="24">
        <v>134.03200000000001</v>
      </c>
      <c r="H305" s="25"/>
      <c r="I305" s="25">
        <f>ROUND(ROUND(H305,2)*ROUND(G305,3),2)</f>
        <v>0</v>
      </c>
      <c r="O305">
        <f>(I305*21)/100</f>
        <v>0</v>
      </c>
      <c r="P305" t="s">
        <v>22</v>
      </c>
    </row>
    <row r="306" spans="1:16" ht="38.25" x14ac:dyDescent="0.2">
      <c r="A306" s="26" t="s">
        <v>48</v>
      </c>
      <c r="E306" s="27" t="s">
        <v>464</v>
      </c>
    </row>
    <row r="307" spans="1:16" ht="140.25" x14ac:dyDescent="0.2">
      <c r="A307" s="30" t="s">
        <v>50</v>
      </c>
      <c r="E307" s="29" t="s">
        <v>465</v>
      </c>
    </row>
    <row r="308" spans="1:16" ht="25.5" x14ac:dyDescent="0.2">
      <c r="A308" s="17" t="s">
        <v>44</v>
      </c>
      <c r="B308" s="21" t="s">
        <v>466</v>
      </c>
      <c r="C308" s="21" t="s">
        <v>467</v>
      </c>
      <c r="D308" s="17" t="s">
        <v>23</v>
      </c>
      <c r="E308" s="22" t="s">
        <v>468</v>
      </c>
      <c r="F308" s="23" t="s">
        <v>175</v>
      </c>
      <c r="G308" s="24">
        <v>7.6929999999999996</v>
      </c>
      <c r="H308" s="25"/>
      <c r="I308" s="25">
        <f>ROUND(ROUND(H308,2)*ROUND(G308,3),2)</f>
        <v>0</v>
      </c>
      <c r="O308">
        <f>(I308*21)/100</f>
        <v>0</v>
      </c>
      <c r="P308" t="s">
        <v>22</v>
      </c>
    </row>
    <row r="309" spans="1:16" ht="25.5" x14ac:dyDescent="0.2">
      <c r="A309" s="26" t="s">
        <v>48</v>
      </c>
      <c r="E309" s="27" t="s">
        <v>469</v>
      </c>
    </row>
    <row r="310" spans="1:16" x14ac:dyDescent="0.2">
      <c r="A310" s="30" t="s">
        <v>50</v>
      </c>
      <c r="E310" s="29" t="s">
        <v>470</v>
      </c>
    </row>
    <row r="311" spans="1:16" ht="25.5" x14ac:dyDescent="0.2">
      <c r="A311" s="17" t="s">
        <v>44</v>
      </c>
      <c r="B311" s="21" t="s">
        <v>471</v>
      </c>
      <c r="C311" s="21" t="s">
        <v>472</v>
      </c>
      <c r="D311" s="17" t="s">
        <v>23</v>
      </c>
      <c r="E311" s="22" t="s">
        <v>473</v>
      </c>
      <c r="F311" s="23" t="s">
        <v>175</v>
      </c>
      <c r="G311" s="24">
        <v>0.10100000000000001</v>
      </c>
      <c r="H311" s="25"/>
      <c r="I311" s="25">
        <f>ROUND(ROUND(H311,2)*ROUND(G311,3),2)</f>
        <v>0</v>
      </c>
      <c r="O311">
        <f>(I311*21)/100</f>
        <v>0</v>
      </c>
      <c r="P311" t="s">
        <v>22</v>
      </c>
    </row>
    <row r="312" spans="1:16" ht="38.25" x14ac:dyDescent="0.2">
      <c r="A312" s="26" t="s">
        <v>48</v>
      </c>
      <c r="E312" s="27" t="s">
        <v>474</v>
      </c>
    </row>
    <row r="313" spans="1:16" x14ac:dyDescent="0.2">
      <c r="A313" s="30" t="s">
        <v>50</v>
      </c>
      <c r="E313" s="29" t="s">
        <v>23</v>
      </c>
    </row>
    <row r="314" spans="1:16" ht="25.5" x14ac:dyDescent="0.2">
      <c r="A314" s="17" t="s">
        <v>44</v>
      </c>
      <c r="B314" s="21" t="s">
        <v>475</v>
      </c>
      <c r="C314" s="21" t="s">
        <v>476</v>
      </c>
      <c r="D314" s="17" t="s">
        <v>75</v>
      </c>
      <c r="E314" s="22" t="s">
        <v>477</v>
      </c>
      <c r="F314" s="23" t="s">
        <v>175</v>
      </c>
      <c r="G314" s="24">
        <v>8.3529999999999998</v>
      </c>
      <c r="H314" s="25"/>
      <c r="I314" s="25">
        <f>ROUND(ROUND(H314,2)*ROUND(G314,3),2)</f>
        <v>0</v>
      </c>
      <c r="O314">
        <f>(I314*21)/100</f>
        <v>0</v>
      </c>
      <c r="P314" t="s">
        <v>22</v>
      </c>
    </row>
    <row r="315" spans="1:16" ht="38.25" x14ac:dyDescent="0.2">
      <c r="A315" s="26" t="s">
        <v>48</v>
      </c>
      <c r="E315" s="27" t="s">
        <v>478</v>
      </c>
    </row>
    <row r="316" spans="1:16" x14ac:dyDescent="0.2">
      <c r="A316" s="30" t="s">
        <v>50</v>
      </c>
      <c r="E316" s="29" t="s">
        <v>479</v>
      </c>
    </row>
    <row r="317" spans="1:16" ht="25.5" x14ac:dyDescent="0.2">
      <c r="A317" s="17" t="s">
        <v>44</v>
      </c>
      <c r="B317" s="21" t="s">
        <v>480</v>
      </c>
      <c r="C317" s="21" t="s">
        <v>476</v>
      </c>
      <c r="D317" s="17" t="s">
        <v>80</v>
      </c>
      <c r="E317" s="22" t="s">
        <v>477</v>
      </c>
      <c r="F317" s="23" t="s">
        <v>175</v>
      </c>
      <c r="G317" s="24">
        <v>0.371</v>
      </c>
      <c r="H317" s="25"/>
      <c r="I317" s="25">
        <f>ROUND(ROUND(H317,2)*ROUND(G317,3),2)</f>
        <v>0</v>
      </c>
      <c r="O317">
        <f>(I317*21)/100</f>
        <v>0</v>
      </c>
      <c r="P317" t="s">
        <v>22</v>
      </c>
    </row>
    <row r="318" spans="1:16" ht="38.25" x14ac:dyDescent="0.2">
      <c r="A318" s="26" t="s">
        <v>48</v>
      </c>
      <c r="E318" s="27" t="s">
        <v>481</v>
      </c>
    </row>
    <row r="319" spans="1:16" x14ac:dyDescent="0.2">
      <c r="A319" s="30" t="s">
        <v>50</v>
      </c>
      <c r="E319" s="29" t="s">
        <v>482</v>
      </c>
    </row>
    <row r="320" spans="1:16" ht="25.5" x14ac:dyDescent="0.2">
      <c r="A320" s="17" t="s">
        <v>44</v>
      </c>
      <c r="B320" s="21" t="s">
        <v>483</v>
      </c>
      <c r="C320" s="21" t="s">
        <v>484</v>
      </c>
      <c r="D320" s="17" t="s">
        <v>75</v>
      </c>
      <c r="E320" s="22" t="s">
        <v>485</v>
      </c>
      <c r="F320" s="23" t="s">
        <v>175</v>
      </c>
      <c r="G320" s="24">
        <v>38.408000000000001</v>
      </c>
      <c r="H320" s="25"/>
      <c r="I320" s="25">
        <f>ROUND(ROUND(H320,2)*ROUND(G320,3),2)</f>
        <v>0</v>
      </c>
      <c r="O320">
        <f>(I320*21)/100</f>
        <v>0</v>
      </c>
      <c r="P320" t="s">
        <v>22</v>
      </c>
    </row>
    <row r="321" spans="1:16" ht="38.25" x14ac:dyDescent="0.2">
      <c r="A321" s="26" t="s">
        <v>48</v>
      </c>
      <c r="E321" s="27" t="s">
        <v>486</v>
      </c>
    </row>
    <row r="322" spans="1:16" x14ac:dyDescent="0.2">
      <c r="A322" s="30" t="s">
        <v>50</v>
      </c>
      <c r="E322" s="29" t="s">
        <v>487</v>
      </c>
    </row>
    <row r="323" spans="1:16" ht="25.5" x14ac:dyDescent="0.2">
      <c r="A323" s="17" t="s">
        <v>44</v>
      </c>
      <c r="B323" s="21" t="s">
        <v>488</v>
      </c>
      <c r="C323" s="21" t="s">
        <v>484</v>
      </c>
      <c r="D323" s="17" t="s">
        <v>80</v>
      </c>
      <c r="E323" s="22" t="s">
        <v>485</v>
      </c>
      <c r="F323" s="23" t="s">
        <v>175</v>
      </c>
      <c r="G323" s="24">
        <v>25.760999999999999</v>
      </c>
      <c r="H323" s="25"/>
      <c r="I323" s="25">
        <f>ROUND(ROUND(H323,2)*ROUND(G323,3),2)</f>
        <v>0</v>
      </c>
      <c r="O323">
        <f>(I323*21)/100</f>
        <v>0</v>
      </c>
      <c r="P323" t="s">
        <v>22</v>
      </c>
    </row>
    <row r="324" spans="1:16" ht="38.25" x14ac:dyDescent="0.2">
      <c r="A324" s="26" t="s">
        <v>48</v>
      </c>
      <c r="E324" s="27" t="s">
        <v>489</v>
      </c>
    </row>
    <row r="325" spans="1:16" x14ac:dyDescent="0.2">
      <c r="A325" s="30" t="s">
        <v>50</v>
      </c>
      <c r="E325" s="29" t="s">
        <v>490</v>
      </c>
    </row>
    <row r="326" spans="1:16" ht="25.5" x14ac:dyDescent="0.2">
      <c r="A326" s="17" t="s">
        <v>44</v>
      </c>
      <c r="B326" s="21" t="s">
        <v>491</v>
      </c>
      <c r="C326" s="21" t="s">
        <v>492</v>
      </c>
      <c r="D326" s="17" t="s">
        <v>75</v>
      </c>
      <c r="E326" s="22" t="s">
        <v>493</v>
      </c>
      <c r="F326" s="23" t="s">
        <v>175</v>
      </c>
      <c r="G326" s="24">
        <v>47.683</v>
      </c>
      <c r="H326" s="25"/>
      <c r="I326" s="25">
        <f>ROUND(ROUND(H326,2)*ROUND(G326,3),2)</f>
        <v>0</v>
      </c>
      <c r="O326">
        <f>(I326*21)/100</f>
        <v>0</v>
      </c>
      <c r="P326" t="s">
        <v>22</v>
      </c>
    </row>
    <row r="327" spans="1:16" ht="38.25" x14ac:dyDescent="0.2">
      <c r="A327" s="26" t="s">
        <v>48</v>
      </c>
      <c r="E327" s="27" t="s">
        <v>494</v>
      </c>
    </row>
    <row r="328" spans="1:16" x14ac:dyDescent="0.2">
      <c r="A328" s="30" t="s">
        <v>50</v>
      </c>
      <c r="E328" s="29" t="s">
        <v>495</v>
      </c>
    </row>
    <row r="329" spans="1:16" ht="25.5" x14ac:dyDescent="0.2">
      <c r="A329" s="17" t="s">
        <v>44</v>
      </c>
      <c r="B329" s="21" t="s">
        <v>496</v>
      </c>
      <c r="C329" s="21" t="s">
        <v>492</v>
      </c>
      <c r="D329" s="17" t="s">
        <v>80</v>
      </c>
      <c r="E329" s="22" t="s">
        <v>493</v>
      </c>
      <c r="F329" s="23" t="s">
        <v>175</v>
      </c>
      <c r="G329" s="24">
        <v>5.5259999999999998</v>
      </c>
      <c r="H329" s="25"/>
      <c r="I329" s="25">
        <f>ROUND(ROUND(H329,2)*ROUND(G329,3),2)</f>
        <v>0</v>
      </c>
      <c r="O329">
        <f>(I329*21)/100</f>
        <v>0</v>
      </c>
      <c r="P329" t="s">
        <v>22</v>
      </c>
    </row>
    <row r="330" spans="1:16" ht="38.25" x14ac:dyDescent="0.2">
      <c r="A330" s="26" t="s">
        <v>48</v>
      </c>
      <c r="E330" s="27" t="s">
        <v>497</v>
      </c>
    </row>
    <row r="331" spans="1:16" x14ac:dyDescent="0.2">
      <c r="A331" s="30" t="s">
        <v>50</v>
      </c>
      <c r="E331" s="29" t="s">
        <v>498</v>
      </c>
    </row>
    <row r="332" spans="1:16" x14ac:dyDescent="0.2">
      <c r="A332" s="17" t="s">
        <v>44</v>
      </c>
      <c r="B332" s="21" t="s">
        <v>499</v>
      </c>
      <c r="C332" s="21" t="s">
        <v>500</v>
      </c>
      <c r="D332" s="17" t="s">
        <v>23</v>
      </c>
      <c r="E332" s="22" t="s">
        <v>501</v>
      </c>
      <c r="F332" s="23" t="s">
        <v>175</v>
      </c>
      <c r="G332" s="24">
        <v>24.583476999999998</v>
      </c>
      <c r="H332" s="25"/>
      <c r="I332" s="25">
        <f>ROUND(ROUND(H332,2)*ROUND(G332,3),2)</f>
        <v>0</v>
      </c>
      <c r="O332">
        <f>(I332*21)/100</f>
        <v>0</v>
      </c>
      <c r="P332" t="s">
        <v>22</v>
      </c>
    </row>
    <row r="333" spans="1:16" ht="25.5" x14ac:dyDescent="0.2">
      <c r="A333" s="26" t="s">
        <v>48</v>
      </c>
      <c r="E333" s="27" t="s">
        <v>502</v>
      </c>
    </row>
    <row r="334" spans="1:16" x14ac:dyDescent="0.2">
      <c r="A334" s="30" t="s">
        <v>50</v>
      </c>
      <c r="E334" s="29" t="s">
        <v>23</v>
      </c>
    </row>
    <row r="335" spans="1:16" x14ac:dyDescent="0.2">
      <c r="A335" s="17" t="s">
        <v>44</v>
      </c>
      <c r="B335" s="21" t="s">
        <v>503</v>
      </c>
      <c r="C335" s="21" t="s">
        <v>504</v>
      </c>
      <c r="D335" s="17" t="s">
        <v>23</v>
      </c>
      <c r="E335" s="22" t="s">
        <v>505</v>
      </c>
      <c r="F335" s="23" t="s">
        <v>175</v>
      </c>
      <c r="G335" s="24">
        <v>134.03200000000001</v>
      </c>
      <c r="H335" s="25"/>
      <c r="I335" s="25">
        <f>ROUND(ROUND(H335,2)*ROUND(G335,3),2)</f>
        <v>0</v>
      </c>
      <c r="O335">
        <f>(I335*21)/100</f>
        <v>0</v>
      </c>
      <c r="P335" t="s">
        <v>22</v>
      </c>
    </row>
    <row r="336" spans="1:16" ht="25.5" x14ac:dyDescent="0.2">
      <c r="A336" s="26" t="s">
        <v>48</v>
      </c>
      <c r="E336" s="27" t="s">
        <v>506</v>
      </c>
    </row>
    <row r="337" spans="1:16" ht="140.25" x14ac:dyDescent="0.2">
      <c r="A337" s="30" t="s">
        <v>50</v>
      </c>
      <c r="E337" s="29" t="s">
        <v>465</v>
      </c>
    </row>
    <row r="338" spans="1:16" x14ac:dyDescent="0.2">
      <c r="A338" s="17" t="s">
        <v>44</v>
      </c>
      <c r="B338" s="21" t="s">
        <v>507</v>
      </c>
      <c r="C338" s="21" t="s">
        <v>508</v>
      </c>
      <c r="D338" s="17" t="s">
        <v>23</v>
      </c>
      <c r="E338" s="22" t="s">
        <v>505</v>
      </c>
      <c r="F338" s="23" t="s">
        <v>175</v>
      </c>
      <c r="G338" s="24">
        <v>134.03200000000001</v>
      </c>
      <c r="H338" s="25"/>
      <c r="I338" s="25">
        <f>ROUND(ROUND(H338,2)*ROUND(G338,3),2)</f>
        <v>0</v>
      </c>
      <c r="O338">
        <f>(I338*21)/100</f>
        <v>0</v>
      </c>
      <c r="P338" t="s">
        <v>22</v>
      </c>
    </row>
    <row r="339" spans="1:16" ht="25.5" x14ac:dyDescent="0.2">
      <c r="A339" s="26" t="s">
        <v>48</v>
      </c>
      <c r="E339" s="27" t="s">
        <v>509</v>
      </c>
    </row>
    <row r="340" spans="1:16" ht="140.25" x14ac:dyDescent="0.2">
      <c r="A340" s="28" t="s">
        <v>50</v>
      </c>
      <c r="E340" s="29" t="s">
        <v>465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7"/>
  <sheetViews>
    <sheetView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0+O8+O15+O22+O44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510</v>
      </c>
      <c r="I3" s="31">
        <f>0+I8+I15+I22+I44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510</v>
      </c>
      <c r="D4" s="40"/>
      <c r="E4" s="13" t="s">
        <v>511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73</v>
      </c>
      <c r="F8" s="14"/>
      <c r="G8" s="14"/>
      <c r="H8" s="14"/>
      <c r="I8" s="20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x14ac:dyDescent="0.2">
      <c r="A9" s="17" t="s">
        <v>44</v>
      </c>
      <c r="B9" s="21" t="s">
        <v>28</v>
      </c>
      <c r="C9" s="21" t="s">
        <v>96</v>
      </c>
      <c r="D9" s="17" t="s">
        <v>23</v>
      </c>
      <c r="E9" s="22" t="s">
        <v>97</v>
      </c>
      <c r="F9" s="23" t="s">
        <v>98</v>
      </c>
      <c r="G9" s="24">
        <v>40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38.25" x14ac:dyDescent="0.2">
      <c r="A10" s="26" t="s">
        <v>48</v>
      </c>
      <c r="E10" s="27" t="s">
        <v>100</v>
      </c>
    </row>
    <row r="11" spans="1:18" x14ac:dyDescent="0.2">
      <c r="A11" s="30" t="s">
        <v>50</v>
      </c>
      <c r="E11" s="29" t="s">
        <v>23</v>
      </c>
    </row>
    <row r="12" spans="1:18" x14ac:dyDescent="0.2">
      <c r="A12" s="17" t="s">
        <v>44</v>
      </c>
      <c r="B12" s="21" t="s">
        <v>22</v>
      </c>
      <c r="C12" s="21" t="s">
        <v>101</v>
      </c>
      <c r="D12" s="17" t="s">
        <v>23</v>
      </c>
      <c r="E12" s="22" t="s">
        <v>102</v>
      </c>
      <c r="F12" s="23" t="s">
        <v>103</v>
      </c>
      <c r="G12" s="24">
        <v>5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38.25" x14ac:dyDescent="0.2">
      <c r="A13" s="26" t="s">
        <v>48</v>
      </c>
      <c r="E13" s="27" t="s">
        <v>106</v>
      </c>
    </row>
    <row r="14" spans="1:18" x14ac:dyDescent="0.2">
      <c r="A14" s="28" t="s">
        <v>50</v>
      </c>
      <c r="E14" s="29" t="s">
        <v>23</v>
      </c>
    </row>
    <row r="15" spans="1:18" ht="12.75" customHeight="1" x14ac:dyDescent="0.2">
      <c r="A15" s="5" t="s">
        <v>42</v>
      </c>
      <c r="B15" s="5"/>
      <c r="C15" s="32" t="s">
        <v>21</v>
      </c>
      <c r="D15" s="5"/>
      <c r="E15" s="19" t="s">
        <v>220</v>
      </c>
      <c r="F15" s="5"/>
      <c r="G15" s="5"/>
      <c r="H15" s="5"/>
      <c r="I15" s="33">
        <f>0+Q15</f>
        <v>0</v>
      </c>
      <c r="O15">
        <f>0+R15</f>
        <v>0</v>
      </c>
      <c r="Q15">
        <f>0+I16+I19</f>
        <v>0</v>
      </c>
      <c r="R15">
        <f>0+O16+O19</f>
        <v>0</v>
      </c>
    </row>
    <row r="16" spans="1:18" x14ac:dyDescent="0.2">
      <c r="A16" s="17" t="s">
        <v>44</v>
      </c>
      <c r="B16" s="21" t="s">
        <v>21</v>
      </c>
      <c r="C16" s="21" t="s">
        <v>222</v>
      </c>
      <c r="D16" s="17" t="s">
        <v>23</v>
      </c>
      <c r="E16" s="22" t="s">
        <v>223</v>
      </c>
      <c r="F16" s="23" t="s">
        <v>110</v>
      </c>
      <c r="G16" s="24">
        <v>349.88</v>
      </c>
      <c r="H16" s="25"/>
      <c r="I16" s="25">
        <f>ROUND(ROUND(H16,2)*ROUND(G16,3),2)</f>
        <v>0</v>
      </c>
      <c r="O16">
        <f>(I16*21)/100</f>
        <v>0</v>
      </c>
      <c r="P16" t="s">
        <v>22</v>
      </c>
    </row>
    <row r="17" spans="1:18" ht="38.25" x14ac:dyDescent="0.2">
      <c r="A17" s="26" t="s">
        <v>48</v>
      </c>
      <c r="E17" s="27" t="s">
        <v>512</v>
      </c>
    </row>
    <row r="18" spans="1:18" x14ac:dyDescent="0.2">
      <c r="A18" s="30" t="s">
        <v>50</v>
      </c>
      <c r="E18" s="29" t="s">
        <v>513</v>
      </c>
    </row>
    <row r="19" spans="1:18" x14ac:dyDescent="0.2">
      <c r="A19" s="17" t="s">
        <v>44</v>
      </c>
      <c r="B19" s="21" t="s">
        <v>32</v>
      </c>
      <c r="C19" s="21" t="s">
        <v>227</v>
      </c>
      <c r="D19" s="17" t="s">
        <v>23</v>
      </c>
      <c r="E19" s="22" t="s">
        <v>228</v>
      </c>
      <c r="F19" s="23" t="s">
        <v>110</v>
      </c>
      <c r="G19" s="24">
        <v>349.88</v>
      </c>
      <c r="H19" s="25"/>
      <c r="I19" s="25">
        <f>ROUND(ROUND(H19,2)*ROUND(G19,3),2)</f>
        <v>0</v>
      </c>
      <c r="O19">
        <f>(I19*21)/100</f>
        <v>0</v>
      </c>
      <c r="P19" t="s">
        <v>22</v>
      </c>
    </row>
    <row r="20" spans="1:18" ht="38.25" x14ac:dyDescent="0.2">
      <c r="A20" s="26" t="s">
        <v>48</v>
      </c>
      <c r="E20" s="27" t="s">
        <v>514</v>
      </c>
    </row>
    <row r="21" spans="1:18" x14ac:dyDescent="0.2">
      <c r="A21" s="28" t="s">
        <v>50</v>
      </c>
      <c r="E21" s="29" t="s">
        <v>513</v>
      </c>
    </row>
    <row r="22" spans="1:18" ht="12.75" customHeight="1" x14ac:dyDescent="0.2">
      <c r="A22" s="5" t="s">
        <v>42</v>
      </c>
      <c r="B22" s="5"/>
      <c r="C22" s="32" t="s">
        <v>64</v>
      </c>
      <c r="D22" s="5"/>
      <c r="E22" s="19" t="s">
        <v>287</v>
      </c>
      <c r="F22" s="5"/>
      <c r="G22" s="5"/>
      <c r="H22" s="5"/>
      <c r="I22" s="33">
        <f>0+Q22</f>
        <v>0</v>
      </c>
      <c r="O22">
        <f>0+R22</f>
        <v>0</v>
      </c>
      <c r="Q22">
        <f>0+I23+I26+I29+I32+I35+I38+I41</f>
        <v>0</v>
      </c>
      <c r="R22">
        <f>0+O23+O26+O29+O32+O35+O38+O41</f>
        <v>0</v>
      </c>
    </row>
    <row r="23" spans="1:18" x14ac:dyDescent="0.2">
      <c r="A23" s="17" t="s">
        <v>44</v>
      </c>
      <c r="B23" s="21" t="s">
        <v>34</v>
      </c>
      <c r="C23" s="21" t="s">
        <v>515</v>
      </c>
      <c r="D23" s="17" t="s">
        <v>23</v>
      </c>
      <c r="E23" s="22" t="s">
        <v>516</v>
      </c>
      <c r="F23" s="23" t="s">
        <v>517</v>
      </c>
      <c r="G23" s="24">
        <v>1</v>
      </c>
      <c r="H23" s="25"/>
      <c r="I23" s="25">
        <f>ROUND(ROUND(H23,2)*ROUND(G23,3),2)</f>
        <v>0</v>
      </c>
      <c r="O23">
        <f>(I23*21)/100</f>
        <v>0</v>
      </c>
      <c r="P23" t="s">
        <v>22</v>
      </c>
    </row>
    <row r="24" spans="1:18" ht="38.25" x14ac:dyDescent="0.2">
      <c r="A24" s="26" t="s">
        <v>48</v>
      </c>
      <c r="E24" s="27" t="s">
        <v>518</v>
      </c>
    </row>
    <row r="25" spans="1:18" x14ac:dyDescent="0.2">
      <c r="A25" s="30" t="s">
        <v>50</v>
      </c>
      <c r="E25" s="29" t="s">
        <v>23</v>
      </c>
    </row>
    <row r="26" spans="1:18" x14ac:dyDescent="0.2">
      <c r="A26" s="17" t="s">
        <v>44</v>
      </c>
      <c r="B26" s="21" t="s">
        <v>36</v>
      </c>
      <c r="C26" s="21" t="s">
        <v>399</v>
      </c>
      <c r="D26" s="17" t="s">
        <v>23</v>
      </c>
      <c r="E26" s="22" t="s">
        <v>400</v>
      </c>
      <c r="F26" s="23" t="s">
        <v>298</v>
      </c>
      <c r="G26" s="24">
        <v>1</v>
      </c>
      <c r="H26" s="25"/>
      <c r="I26" s="25">
        <f>ROUND(ROUND(H26,2)*ROUND(G26,3),2)</f>
        <v>0</v>
      </c>
      <c r="O26">
        <f>(I26*21)/100</f>
        <v>0</v>
      </c>
      <c r="P26" t="s">
        <v>22</v>
      </c>
    </row>
    <row r="27" spans="1:18" ht="51" x14ac:dyDescent="0.2">
      <c r="A27" s="26" t="s">
        <v>48</v>
      </c>
      <c r="E27" s="27" t="s">
        <v>519</v>
      </c>
    </row>
    <row r="28" spans="1:18" x14ac:dyDescent="0.2">
      <c r="A28" s="30" t="s">
        <v>50</v>
      </c>
      <c r="E28" s="29" t="s">
        <v>23</v>
      </c>
    </row>
    <row r="29" spans="1:18" x14ac:dyDescent="0.2">
      <c r="A29" s="17" t="s">
        <v>44</v>
      </c>
      <c r="B29" s="21" t="s">
        <v>64</v>
      </c>
      <c r="C29" s="21" t="s">
        <v>520</v>
      </c>
      <c r="D29" s="17" t="s">
        <v>23</v>
      </c>
      <c r="E29" s="22" t="s">
        <v>521</v>
      </c>
      <c r="F29" s="23" t="s">
        <v>298</v>
      </c>
      <c r="G29" s="24">
        <v>2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8" ht="51" x14ac:dyDescent="0.2">
      <c r="A30" s="26" t="s">
        <v>48</v>
      </c>
      <c r="E30" s="27" t="s">
        <v>522</v>
      </c>
    </row>
    <row r="31" spans="1:18" x14ac:dyDescent="0.2">
      <c r="A31" s="30" t="s">
        <v>50</v>
      </c>
      <c r="E31" s="29" t="s">
        <v>23</v>
      </c>
    </row>
    <row r="32" spans="1:18" x14ac:dyDescent="0.2">
      <c r="A32" s="17" t="s">
        <v>44</v>
      </c>
      <c r="B32" s="21" t="s">
        <v>39</v>
      </c>
      <c r="C32" s="21" t="s">
        <v>523</v>
      </c>
      <c r="D32" s="17" t="s">
        <v>23</v>
      </c>
      <c r="E32" s="22" t="s">
        <v>521</v>
      </c>
      <c r="F32" s="23" t="s">
        <v>298</v>
      </c>
      <c r="G32" s="24">
        <v>1</v>
      </c>
      <c r="H32" s="25"/>
      <c r="I32" s="25">
        <f>ROUND(ROUND(H32,2)*ROUND(G32,3),2)</f>
        <v>0</v>
      </c>
      <c r="O32">
        <f>(I32*21)/100</f>
        <v>0</v>
      </c>
      <c r="P32" t="s">
        <v>22</v>
      </c>
    </row>
    <row r="33" spans="1:18" ht="38.25" x14ac:dyDescent="0.2">
      <c r="A33" s="26" t="s">
        <v>48</v>
      </c>
      <c r="E33" s="27" t="s">
        <v>524</v>
      </c>
    </row>
    <row r="34" spans="1:18" x14ac:dyDescent="0.2">
      <c r="A34" s="30" t="s">
        <v>50</v>
      </c>
      <c r="E34" s="29" t="s">
        <v>23</v>
      </c>
    </row>
    <row r="35" spans="1:18" x14ac:dyDescent="0.2">
      <c r="A35" s="17" t="s">
        <v>44</v>
      </c>
      <c r="B35" s="21" t="s">
        <v>41</v>
      </c>
      <c r="C35" s="21" t="s">
        <v>525</v>
      </c>
      <c r="D35" s="17" t="s">
        <v>23</v>
      </c>
      <c r="E35" s="22" t="s">
        <v>521</v>
      </c>
      <c r="F35" s="23" t="s">
        <v>298</v>
      </c>
      <c r="G35" s="24">
        <v>2</v>
      </c>
      <c r="H35" s="25"/>
      <c r="I35" s="25">
        <f>ROUND(ROUND(H35,2)*ROUND(G35,3),2)</f>
        <v>0</v>
      </c>
      <c r="O35">
        <f>(I35*21)/100</f>
        <v>0</v>
      </c>
      <c r="P35" t="s">
        <v>22</v>
      </c>
    </row>
    <row r="36" spans="1:18" ht="63.75" x14ac:dyDescent="0.2">
      <c r="A36" s="26" t="s">
        <v>48</v>
      </c>
      <c r="E36" s="27" t="s">
        <v>526</v>
      </c>
    </row>
    <row r="37" spans="1:18" x14ac:dyDescent="0.2">
      <c r="A37" s="30" t="s">
        <v>50</v>
      </c>
      <c r="E37" s="29" t="s">
        <v>23</v>
      </c>
    </row>
    <row r="38" spans="1:18" x14ac:dyDescent="0.2">
      <c r="A38" s="17" t="s">
        <v>44</v>
      </c>
      <c r="B38" s="21" t="s">
        <v>105</v>
      </c>
      <c r="C38" s="21" t="s">
        <v>527</v>
      </c>
      <c r="D38" s="17" t="s">
        <v>23</v>
      </c>
      <c r="E38" s="22" t="s">
        <v>528</v>
      </c>
      <c r="F38" s="23" t="s">
        <v>298</v>
      </c>
      <c r="G38" s="24">
        <v>2</v>
      </c>
      <c r="H38" s="25"/>
      <c r="I38" s="25">
        <f>ROUND(ROUND(H38,2)*ROUND(G38,3),2)</f>
        <v>0</v>
      </c>
      <c r="O38">
        <f>(I38*21)/100</f>
        <v>0</v>
      </c>
      <c r="P38" t="s">
        <v>22</v>
      </c>
    </row>
    <row r="39" spans="1:18" ht="63.75" x14ac:dyDescent="0.2">
      <c r="A39" s="26" t="s">
        <v>48</v>
      </c>
      <c r="E39" s="27" t="s">
        <v>529</v>
      </c>
    </row>
    <row r="40" spans="1:18" x14ac:dyDescent="0.2">
      <c r="A40" s="30" t="s">
        <v>50</v>
      </c>
      <c r="E40" s="29" t="s">
        <v>530</v>
      </c>
    </row>
    <row r="41" spans="1:18" x14ac:dyDescent="0.2">
      <c r="A41" s="17" t="s">
        <v>44</v>
      </c>
      <c r="B41" s="21" t="s">
        <v>107</v>
      </c>
      <c r="C41" s="21" t="s">
        <v>531</v>
      </c>
      <c r="D41" s="17" t="s">
        <v>23</v>
      </c>
      <c r="E41" s="22" t="s">
        <v>532</v>
      </c>
      <c r="F41" s="23" t="s">
        <v>298</v>
      </c>
      <c r="G41" s="24">
        <v>7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8" ht="114.75" x14ac:dyDescent="0.2">
      <c r="A42" s="26" t="s">
        <v>48</v>
      </c>
      <c r="E42" s="27" t="s">
        <v>533</v>
      </c>
    </row>
    <row r="43" spans="1:18" x14ac:dyDescent="0.2">
      <c r="A43" s="28" t="s">
        <v>50</v>
      </c>
      <c r="E43" s="29" t="s">
        <v>23</v>
      </c>
    </row>
    <row r="44" spans="1:18" ht="12.75" customHeight="1" x14ac:dyDescent="0.2">
      <c r="A44" s="5" t="s">
        <v>42</v>
      </c>
      <c r="B44" s="5"/>
      <c r="C44" s="32" t="s">
        <v>39</v>
      </c>
      <c r="D44" s="5"/>
      <c r="E44" s="19" t="s">
        <v>408</v>
      </c>
      <c r="F44" s="5"/>
      <c r="G44" s="5"/>
      <c r="H44" s="5"/>
      <c r="I44" s="33">
        <f>0+Q44</f>
        <v>0</v>
      </c>
      <c r="O44">
        <f>0+R44</f>
        <v>0</v>
      </c>
      <c r="Q44">
        <f>0+I45</f>
        <v>0</v>
      </c>
      <c r="R44">
        <f>0+O45</f>
        <v>0</v>
      </c>
    </row>
    <row r="45" spans="1:18" x14ac:dyDescent="0.2">
      <c r="A45" s="17" t="s">
        <v>44</v>
      </c>
      <c r="B45" s="21" t="s">
        <v>61</v>
      </c>
      <c r="C45" s="21" t="s">
        <v>500</v>
      </c>
      <c r="D45" s="17" t="s">
        <v>23</v>
      </c>
      <c r="E45" s="22" t="s">
        <v>501</v>
      </c>
      <c r="F45" s="23" t="s">
        <v>175</v>
      </c>
      <c r="G45" s="24">
        <v>0.20391599999999999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8" ht="25.5" x14ac:dyDescent="0.2">
      <c r="A46" s="26" t="s">
        <v>48</v>
      </c>
      <c r="E46" s="27" t="s">
        <v>502</v>
      </c>
    </row>
    <row r="47" spans="1:18" x14ac:dyDescent="0.2">
      <c r="A47" s="28" t="s">
        <v>50</v>
      </c>
      <c r="E47" s="29" t="s">
        <v>23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VRN</vt:lpstr>
      <vt:lpstr>SO03.1</vt:lpstr>
      <vt:lpstr>SO04.1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GEVOS</cp:lastModifiedBy>
  <dcterms:created xsi:type="dcterms:W3CDTF">2022-05-04T08:52:27Z</dcterms:created>
  <dcterms:modified xsi:type="dcterms:W3CDTF">2022-05-04T08:52:27Z</dcterms:modified>
  <cp:category/>
  <cp:contentStatus/>
</cp:coreProperties>
</file>